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15" yWindow="660" windowWidth="12120" windowHeight="8070" tabRatio="608" activeTab="0"/>
  </bookViews>
  <sheets>
    <sheet name="Neighbour Finder" sheetId="1" r:id="rId1"/>
    <sheet name="Regional" sheetId="2" r:id="rId2"/>
    <sheet name="Variable Weightings" sheetId="3" state="hidden" r:id="rId3"/>
    <sheet name="Region" sheetId="4" state="hidden" r:id="rId4"/>
    <sheet name="RegDist" sheetId="5" state="hidden" r:id="rId5"/>
    <sheet name="Demographics" sheetId="6" state="hidden" r:id="rId6"/>
    <sheet name="Distcalc" sheetId="7" state="hidden" r:id="rId7"/>
    <sheet name="namelookup" sheetId="8" state="hidden" r:id="rId8"/>
  </sheets>
  <definedNames>
    <definedName name="LAList">'namelookup'!$B$1:$B$152</definedName>
    <definedName name="Outcomes" localSheetId="2">'Variable Weightings'!#REF!</definedName>
    <definedName name="Outcomes">'Neighbour Finder'!$J$11:$J$12</definedName>
    <definedName name="_xlnm.Print_Area" localSheetId="0">'Neighbour Finder'!$B$4:$H$32</definedName>
  </definedNames>
  <calcPr fullCalcOnLoad="1"/>
</workbook>
</file>

<file path=xl/sharedStrings.xml><?xml version="1.0" encoding="utf-8"?>
<sst xmlns="http://schemas.openxmlformats.org/spreadsheetml/2006/main" count="588" uniqueCount="254">
  <si>
    <t>Closest Demographic Neighbours</t>
  </si>
  <si>
    <t>Rank (1=Closest)</t>
  </si>
  <si>
    <t>Dist</t>
  </si>
  <si>
    <t>Yourlea</t>
  </si>
  <si>
    <t>City of London</t>
  </si>
  <si>
    <t>Camden</t>
  </si>
  <si>
    <t>Greenwich</t>
  </si>
  <si>
    <t>Hackney</t>
  </si>
  <si>
    <t>Hammersmith &amp; Fulham</t>
  </si>
  <si>
    <t>Islington</t>
  </si>
  <si>
    <t>Kensington &amp; Chelsea</t>
  </si>
  <si>
    <t>Lambeth</t>
  </si>
  <si>
    <t>Lewisham</t>
  </si>
  <si>
    <t>Southwark</t>
  </si>
  <si>
    <t>Tower Hamlets</t>
  </si>
  <si>
    <t>Wandsworth</t>
  </si>
  <si>
    <t>Westminster</t>
  </si>
  <si>
    <t>Barnet</t>
  </si>
  <si>
    <t>Bexley</t>
  </si>
  <si>
    <t>Brent</t>
  </si>
  <si>
    <t>Bromley</t>
  </si>
  <si>
    <t>Croydon</t>
  </si>
  <si>
    <t>Ealing</t>
  </si>
  <si>
    <t>Enfield</t>
  </si>
  <si>
    <t>Haringey</t>
  </si>
  <si>
    <t>Harrow</t>
  </si>
  <si>
    <t>Havering</t>
  </si>
  <si>
    <t>Hillingdon</t>
  </si>
  <si>
    <t>Hounslow</t>
  </si>
  <si>
    <t>Kingston 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</si>
  <si>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</si>
  <si>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</si>
  <si>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</si>
  <si>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</si>
  <si>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</si>
  <si>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</si>
  <si>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</si>
  <si>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</si>
  <si>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</si>
  <si>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</si>
  <si>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</si>
  <si>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</si>
  <si>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</si>
  <si>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</si>
  <si>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</si>
  <si>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</si>
  <si>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</si>
  <si>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</si>
  <si>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</si>
  <si>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</si>
  <si>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</si>
  <si>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</si>
  <si>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</si>
  <si>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</si>
  <si>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</si>
  <si>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</si>
  <si>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</si>
  <si>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</si>
  <si>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</si>
  <si>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</si>
  <si>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</si>
  <si>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</si>
  <si>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</si>
  <si>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</si>
  <si>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</si>
  <si>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</si>
  <si>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</si>
  <si>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</si>
  <si>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</si>
  <si>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</si>
  <si>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</si>
  <si>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</si>
  <si>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</si>
  <si>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&amp; North East Somerset</t>
  </si>
  <si>
    <t>Bristol</t>
  </si>
  <si>
    <t>North Somerset</t>
  </si>
  <si>
    <t>South Gloucestershire</t>
  </si>
  <si>
    <t>Hartlepool</t>
  </si>
  <si>
    <t>Middlesbrough</t>
  </si>
  <si>
    <t>Redcar &amp; Cleveland</t>
  </si>
  <si>
    <t>Stockton on Tees</t>
  </si>
  <si>
    <t>Hull</t>
  </si>
  <si>
    <t>East Riding of Yorks</t>
  </si>
  <si>
    <t>North East Lincolnshire</t>
  </si>
  <si>
    <t>North Lincolnshire</t>
  </si>
  <si>
    <t>North Yorkshire</t>
  </si>
  <si>
    <t>City of York</t>
  </si>
  <si>
    <t>Luton</t>
  </si>
  <si>
    <t>Buckinghamshire</t>
  </si>
  <si>
    <t>Milton Keynes</t>
  </si>
  <si>
    <t>Derbyshire</t>
  </si>
  <si>
    <t>City of Derby</t>
  </si>
  <si>
    <t>Dorset</t>
  </si>
  <si>
    <t>Poole</t>
  </si>
  <si>
    <t>Bournemouth</t>
  </si>
  <si>
    <t>Durham</t>
  </si>
  <si>
    <t>Darlington</t>
  </si>
  <si>
    <t>East Sussex</t>
  </si>
  <si>
    <t>Brighton &amp; Hove</t>
  </si>
  <si>
    <t>Hampshire</t>
  </si>
  <si>
    <t>Portsmouth</t>
  </si>
  <si>
    <t>Southampton</t>
  </si>
  <si>
    <t>Leicestershire</t>
  </si>
  <si>
    <t>Leicester</t>
  </si>
  <si>
    <t>Rutland</t>
  </si>
  <si>
    <t>Staffordshire</t>
  </si>
  <si>
    <t>Stoke on Trent</t>
  </si>
  <si>
    <t>Wiltshire</t>
  </si>
  <si>
    <t>Swindon</t>
  </si>
  <si>
    <t>Bracknell Forest</t>
  </si>
  <si>
    <t>Windsor &amp; Maidenhead</t>
  </si>
  <si>
    <t>West Berkshire</t>
  </si>
  <si>
    <t>Reading</t>
  </si>
  <si>
    <t>Slough</t>
  </si>
  <si>
    <t>Wokingham</t>
  </si>
  <si>
    <t>Cambridgeshire</t>
  </si>
  <si>
    <t>Peterborough City</t>
  </si>
  <si>
    <t>Halton</t>
  </si>
  <si>
    <t>Warrington</t>
  </si>
  <si>
    <t>Devon</t>
  </si>
  <si>
    <t>Plymouth</t>
  </si>
  <si>
    <t>Torbay</t>
  </si>
  <si>
    <t>Essex</t>
  </si>
  <si>
    <t>Southend</t>
  </si>
  <si>
    <t>Thurrock</t>
  </si>
  <si>
    <t>Herefordshire</t>
  </si>
  <si>
    <t>Worcestershire</t>
  </si>
  <si>
    <t>Kent</t>
  </si>
  <si>
    <t>Medway</t>
  </si>
  <si>
    <t>Lancashire</t>
  </si>
  <si>
    <t>Blackburn</t>
  </si>
  <si>
    <t>Blackpool</t>
  </si>
  <si>
    <t>Nottinghamshire</t>
  </si>
  <si>
    <t>Nottingham City</t>
  </si>
  <si>
    <t>Shropshire</t>
  </si>
  <si>
    <t>Telford &amp; Wrekin</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</si>
  <si>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</si>
  <si>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</si>
  <si>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</si>
  <si>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</si>
  <si>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</si>
  <si>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</si>
  <si>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</si>
  <si>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</si>
  <si>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</si>
  <si>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</si>
  <si>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</si>
  <si>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</si>
  <si>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</si>
  <si>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</si>
  <si>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</si>
  <si>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Rank</t>
  </si>
  <si>
    <t>Name</t>
  </si>
  <si>
    <t>ID</t>
  </si>
  <si>
    <t>Weights</t>
  </si>
  <si>
    <t>Outcomes</t>
  </si>
  <si>
    <t>LAID</t>
  </si>
  <si>
    <t>SD</t>
  </si>
  <si>
    <t>Standardised Distance</t>
  </si>
  <si>
    <t>"Closeness"</t>
  </si>
  <si>
    <t>Closeness</t>
  </si>
  <si>
    <t>Variable</t>
  </si>
  <si>
    <t>Select Local Authority</t>
  </si>
  <si>
    <t>(Highlighted boxes can be edited)</t>
  </si>
  <si>
    <t>Note on distance measure</t>
  </si>
  <si>
    <t>Weights used to define statistical neighbours</t>
  </si>
  <si>
    <t>Mean Weekly pay - gross</t>
  </si>
  <si>
    <t>% know to be eligible for FSM (2005)</t>
  </si>
  <si>
    <t>% of vehicles that are three years old or less</t>
  </si>
  <si>
    <t>% dependent children in household with occupancy rating of +2 or more</t>
  </si>
  <si>
    <t>% dependent children in overcrowded household</t>
  </si>
  <si>
    <t>% dependent children in households with 2 or more cars</t>
  </si>
  <si>
    <t>% dependent children in one adult household</t>
  </si>
  <si>
    <t>% dependent children in household where HRP is in any managerial or professional occupation</t>
  </si>
  <si>
    <t>% dependent children in household where HRP is in any routine occupation</t>
  </si>
  <si>
    <t>% people with mixed ethnicity</t>
  </si>
  <si>
    <t>% people with Indian ethnicity</t>
  </si>
  <si>
    <t>% people with Pakistani ethnicity</t>
  </si>
  <si>
    <t>% people with Bangladeshi ethnicity</t>
  </si>
  <si>
    <t>% people with Other Asian ethnicity</t>
  </si>
  <si>
    <t>% people with Black Caribbean ethnicity</t>
  </si>
  <si>
    <t>% people with Black African ethnicity</t>
  </si>
  <si>
    <t>% people with Other Black ethnicity</t>
  </si>
  <si>
    <t>% of working age people with higher qualifications</t>
  </si>
  <si>
    <t>% people in good health</t>
  </si>
  <si>
    <t>% households owned outright or owned with mortgage</t>
  </si>
  <si>
    <t>% households with 3 or more dependent children</t>
  </si>
  <si>
    <t>% of the population living in villages, hamlets or isolated settlements</t>
  </si>
  <si>
    <t>Weight</t>
  </si>
  <si>
    <t>Source</t>
  </si>
  <si>
    <t>Annual Survey of Hours and Earnings 2005</t>
  </si>
  <si>
    <t>DfES (NPD 2005)</t>
  </si>
  <si>
    <t>DVLA 2004</t>
  </si>
  <si>
    <t>% of pupils known to be eligible for FSM</t>
  </si>
  <si>
    <t>Census 2001</t>
  </si>
  <si>
    <t>Weighted Euclidean distance between local authorities is equivalent to less than 0.25 per standardised variable</t>
  </si>
  <si>
    <t>Weighted Euclidean distance between local authorities is equivalent to less than 0.55 per standardised variable</t>
  </si>
  <si>
    <t>Weighted Euclidean distance between local authorities is equivalent to less than 0.85 per standardised variable</t>
  </si>
  <si>
    <t>Weighted Euclidean distance between local authorities is equivalent to less than 1.15 per standardised variable</t>
  </si>
  <si>
    <t>Weighted Euclidean distance between local authorities is equivalent to 1.15 per standardised variable or more</t>
  </si>
  <si>
    <t>The distance between any two local authorities is defined as the weighted Euclidean distance between the authorities using each of the background variables. "Closeness" as displayed in the above table is defined as follows:</t>
  </si>
  <si>
    <t>LA</t>
  </si>
  <si>
    <t>Region</t>
  </si>
  <si>
    <t>London</t>
  </si>
  <si>
    <t>Barking &amp; Dagenham</t>
  </si>
  <si>
    <t>West Midlands</t>
  </si>
  <si>
    <t>North West/Merseyside</t>
  </si>
  <si>
    <t>Yorkshire &amp; The Humber</t>
  </si>
  <si>
    <t>North East</t>
  </si>
  <si>
    <t>South West</t>
  </si>
  <si>
    <t>East Midlands</t>
  </si>
  <si>
    <t>Eastern</t>
  </si>
  <si>
    <t>South East</t>
  </si>
  <si>
    <t>RegionNum</t>
  </si>
  <si>
    <t>RegNum</t>
  </si>
  <si>
    <t>RegDist</t>
  </si>
  <si>
    <t>Local Authority</t>
  </si>
  <si>
    <t>Other Local Authorities in Region</t>
  </si>
  <si>
    <t>Note: This sheet automatically updates based on selections in "Neighbour Finder"</t>
  </si>
  <si>
    <t>Dissimilarity</t>
  </si>
  <si>
    <t>Note: Mean weekly pay for Isles of Scilly estimated "New Earnings Survey, Workplace Based Statistics" 2005</t>
  </si>
  <si>
    <t>Note: To avoid undue influence of an outlier data from Isles of Scilly is not used in calculation of standard deviations of background variables</t>
  </si>
  <si>
    <t>© NFER</t>
  </si>
  <si>
    <t>Extremely Close:</t>
  </si>
  <si>
    <t>Very Close:</t>
  </si>
  <si>
    <t>Close:</t>
  </si>
  <si>
    <t>Somewhat Close:</t>
  </si>
  <si>
    <t>Not Close:</t>
  </si>
  <si>
    <t>Children's Services Statistical Neighbour Benchmarking Tool</t>
  </si>
  <si>
    <t>St. Helens</t>
  </si>
  <si>
    <t>Derby</t>
  </si>
  <si>
    <t>York</t>
  </si>
  <si>
    <t>East Riding of Yorkshire</t>
  </si>
  <si>
    <t>Kingston upon Thames</t>
  </si>
  <si>
    <t>Nottingham</t>
  </si>
  <si>
    <t>Peterborough</t>
  </si>
  <si>
    <t>Blackburn with Darwen</t>
  </si>
  <si>
    <t>Barking and Dagenham</t>
  </si>
  <si>
    <t>Bath and North East Somerset</t>
  </si>
  <si>
    <t>Brighton and Hove</t>
  </si>
  <si>
    <t>Bristol, City of</t>
  </si>
  <si>
    <t>Hammersmith and Fulham</t>
  </si>
  <si>
    <t>Kensington and Chelsea</t>
  </si>
  <si>
    <t>Kingston Upon Hull, City of</t>
  </si>
  <si>
    <t>Redcar and Cleveland</t>
  </si>
  <si>
    <t>Southend-on-Sea</t>
  </si>
  <si>
    <t>Stockton-on-Tees</t>
  </si>
  <si>
    <t>Stoke-on-Trent</t>
  </si>
  <si>
    <t>Telford and Wrekin</t>
  </si>
  <si>
    <t>Windsor and Maidenhead</t>
  </si>
  <si>
    <t>Bedford Borough</t>
  </si>
  <si>
    <t>Central Bedfordshire</t>
  </si>
  <si>
    <t>Cheshire East</t>
  </si>
  <si>
    <t>Cheshire West and Chester</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</si>
</sst>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 &quot;:CHECK!&quot;"/>
    <numFmt numFmtId="165" formatCode="General_)"/>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0000"/>
    <numFmt numFmtId="174" formatCode="0.0000000"/>
    <numFmt numFmtId="175" formatCode="0.000000"/>
    <numFmt numFmtId="176" formatCode="0.00000"/>
    <numFmt numFmtId="177" formatCode="0.0000"/>
    <numFmt numFmtId="178" formatCode="mmmm\ yyyy"/>
    <numFmt numFmtId="179" formatCode="0.000000000"/>
    <numFmt numFmtId="180" formatCode="0.0000000000"/>
    <numFmt numFmtId="181" formatCode="mmm\-yyyy"/>
  </numFmts>
  <fonts count="64">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sz val="12"/>
      <name val="Times New Roman"/>
      <family val="1"/>
    </font>
    <font>
      <b/>
      <u val="single"/>
      <sz val="12"/>
      <name val="Times New Roman"/>
      <family val="1"/>
    </font>
    <font>
      <i/>
      <sz val="12"/>
      <name val="Times New Roman"/>
      <family val="1"/>
    </font>
    <font>
      <sz val="12"/>
      <name val="Arial"/>
      <family val="2"/>
    </font>
    <font>
      <b/>
      <sz val="12"/>
      <name val="Arial"/>
      <family val="2"/>
    </font>
    <font>
      <i/>
      <sz val="12"/>
      <name val="Arial"/>
      <family val="2"/>
    </font>
    <font>
      <u val="single"/>
      <sz val="12"/>
      <name val="Arial"/>
      <family val="2"/>
    </font>
    <font>
      <b/>
      <u val="single"/>
      <sz val="12"/>
      <name val="Arial"/>
      <family val="2"/>
    </font>
    <font>
      <b/>
      <i/>
      <sz val="12"/>
      <name val="Arial"/>
      <family val="2"/>
    </font>
    <font>
      <b/>
      <sz val="12"/>
      <color indexed="30"/>
      <name val="Arial"/>
      <family val="2"/>
    </font>
    <font>
      <sz val="12"/>
      <color indexed="30"/>
      <name val="Arial"/>
      <family val="2"/>
    </font>
    <font>
      <b/>
      <u val="single"/>
      <sz val="16"/>
      <color indexed="30"/>
      <name val="Arial"/>
      <family val="2"/>
    </font>
    <font>
      <sz val="16"/>
      <name val="Arial"/>
      <family val="2"/>
    </font>
    <font>
      <sz val="10"/>
      <color indexed="9"/>
      <name val="Arial"/>
      <family val="2"/>
    </font>
    <font>
      <sz val="10"/>
      <color indexed="8"/>
      <name val="Arial"/>
      <family val="2"/>
    </font>
    <font>
      <sz val="10"/>
      <color indexed="8"/>
      <name val="MS Sans Serif"/>
      <family val="2"/>
    </font>
    <font>
      <sz val="12"/>
      <color indexed="9"/>
      <name val="Verdana"/>
      <family val="2"/>
    </font>
    <font>
      <sz val="10"/>
      <color indexed="10"/>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double"/>
      <bottom style="dashed"/>
    </border>
    <border>
      <left>
        <color indexed="63"/>
      </left>
      <right style="thin"/>
      <top style="dashed"/>
      <bottom style="dashed"/>
    </border>
    <border>
      <left>
        <color indexed="63"/>
      </left>
      <right style="thin"/>
      <top>
        <color indexed="63"/>
      </top>
      <bottom style="thin"/>
    </border>
    <border>
      <left style="thin"/>
      <right style="thin"/>
      <top style="double"/>
      <bottom style="dashed"/>
    </border>
    <border>
      <left style="thin"/>
      <right style="thin"/>
      <top style="dashed"/>
      <bottom style="dashed"/>
    </border>
    <border>
      <left style="thin"/>
      <right style="thin"/>
      <top>
        <color indexed="63"/>
      </top>
      <bottom style="thin"/>
    </border>
    <border>
      <left style="thin"/>
      <right>
        <color indexed="63"/>
      </right>
      <top style="double"/>
      <bottom style="dashed"/>
    </border>
    <border>
      <left style="thin"/>
      <right>
        <color indexed="63"/>
      </right>
      <top style="dashed"/>
      <bottom style="dashed"/>
    </border>
    <border>
      <left style="thin"/>
      <right>
        <color indexed="63"/>
      </right>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style="double">
        <color indexed="12"/>
      </top>
      <bottom style="double">
        <color indexed="12"/>
      </bottom>
    </border>
    <border>
      <left style="double">
        <color indexed="12"/>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color indexed="63"/>
      </right>
      <top style="double">
        <color indexed="20"/>
      </top>
      <bottom>
        <color indexed="63"/>
      </bottom>
    </border>
    <border>
      <left style="double">
        <color indexed="20"/>
      </left>
      <right>
        <color indexed="63"/>
      </right>
      <top>
        <color indexed="63"/>
      </top>
      <bottom style="dashed">
        <color indexed="20"/>
      </bottom>
    </border>
    <border>
      <left>
        <color indexed="63"/>
      </left>
      <right style="dashed">
        <color indexed="20"/>
      </right>
      <top>
        <color indexed="63"/>
      </top>
      <bottom style="dashed">
        <color indexed="20"/>
      </bottom>
    </border>
    <border>
      <left style="dashed">
        <color indexed="20"/>
      </left>
      <right style="dashed">
        <color indexed="20"/>
      </right>
      <top>
        <color indexed="63"/>
      </top>
      <bottom style="dashed">
        <color indexed="20"/>
      </bottom>
    </border>
    <border>
      <left style="double">
        <color indexed="20"/>
      </left>
      <right>
        <color indexed="63"/>
      </right>
      <top style="dashed">
        <color indexed="20"/>
      </top>
      <bottom style="dashed">
        <color indexed="20"/>
      </bottom>
    </border>
    <border>
      <left>
        <color indexed="63"/>
      </left>
      <right style="dashed">
        <color indexed="20"/>
      </right>
      <top style="dashed">
        <color indexed="20"/>
      </top>
      <bottom style="dashed">
        <color indexed="20"/>
      </bottom>
    </border>
    <border>
      <left style="dashed">
        <color indexed="20"/>
      </left>
      <right style="dashed">
        <color indexed="20"/>
      </right>
      <top style="dashed">
        <color indexed="20"/>
      </top>
      <bottom style="dashed">
        <color indexed="20"/>
      </bottom>
    </border>
    <border>
      <left style="double">
        <color indexed="20"/>
      </left>
      <right>
        <color indexed="63"/>
      </right>
      <top>
        <color indexed="63"/>
      </top>
      <bottom style="double">
        <color indexed="20"/>
      </bottom>
    </border>
    <border>
      <left>
        <color indexed="63"/>
      </left>
      <right style="dashed">
        <color indexed="20"/>
      </right>
      <top>
        <color indexed="63"/>
      </top>
      <bottom style="double">
        <color indexed="20"/>
      </bottom>
    </border>
    <border>
      <left style="dashed">
        <color indexed="20"/>
      </left>
      <right style="dashed">
        <color indexed="20"/>
      </right>
      <top>
        <color indexed="63"/>
      </top>
      <bottom style="double">
        <color indexed="20"/>
      </bottom>
    </border>
    <border>
      <left style="double">
        <color indexed="20"/>
      </left>
      <right>
        <color indexed="63"/>
      </right>
      <top style="double">
        <color indexed="20"/>
      </top>
      <bottom>
        <color indexed="63"/>
      </bottom>
    </border>
    <border>
      <left style="double">
        <color indexed="12"/>
      </left>
      <right>
        <color indexed="63"/>
      </right>
      <top style="double">
        <color indexed="12"/>
      </top>
      <bottom style="double">
        <color indexed="12"/>
      </bottom>
    </border>
    <border>
      <left>
        <color indexed="63"/>
      </left>
      <right>
        <color indexed="63"/>
      </right>
      <top>
        <color indexed="63"/>
      </top>
      <bottom style="double">
        <color indexed="20"/>
      </bottom>
    </border>
    <border>
      <left>
        <color indexed="63"/>
      </left>
      <right>
        <color indexed="63"/>
      </right>
      <top style="double">
        <color indexed="12"/>
      </top>
      <bottom>
        <color indexed="63"/>
      </bottom>
    </border>
    <border>
      <left style="double">
        <color indexed="12"/>
      </left>
      <right>
        <color indexed="63"/>
      </right>
      <top style="double">
        <color indexed="12"/>
      </top>
      <bottom>
        <color indexed="63"/>
      </bottom>
    </border>
    <border>
      <left style="thin">
        <color indexed="22"/>
      </left>
      <right style="thin">
        <color indexed="22"/>
      </right>
      <top style="thin">
        <color indexed="22"/>
      </top>
      <bottom style="thin">
        <color indexed="22"/>
      </bottom>
    </border>
    <border>
      <left>
        <color indexed="63"/>
      </left>
      <right style="double">
        <color indexed="12"/>
      </right>
      <top style="double">
        <color indexed="12"/>
      </top>
      <bottom style="double">
        <color indexed="12"/>
      </bottom>
    </border>
    <border>
      <left>
        <color indexed="63"/>
      </left>
      <right style="double">
        <color indexed="12"/>
      </right>
      <top style="double">
        <color indexed="12"/>
      </top>
      <bottom>
        <color indexed="63"/>
      </bottom>
    </border>
    <border>
      <left>
        <color indexed="63"/>
      </left>
      <right style="double">
        <color indexed="12"/>
      </right>
      <top>
        <color indexed="63"/>
      </top>
      <bottom style="double">
        <color indexed="12"/>
      </bottom>
    </border>
    <border>
      <left style="dashed">
        <color indexed="20"/>
      </left>
      <right style="double">
        <color indexed="20"/>
      </right>
      <top style="double">
        <color indexed="20"/>
      </top>
      <bottom style="dashed">
        <color indexed="20"/>
      </bottom>
    </border>
    <border>
      <left style="dashed">
        <color indexed="20"/>
      </left>
      <right style="double">
        <color indexed="20"/>
      </right>
      <top style="dashed">
        <color indexed="20"/>
      </top>
      <bottom style="dashed">
        <color indexed="20"/>
      </bottom>
    </border>
    <border>
      <left style="dashed">
        <color indexed="20"/>
      </left>
      <right style="double">
        <color indexed="20"/>
      </right>
      <top>
        <color indexed="63"/>
      </top>
      <bottom style="double">
        <color indexed="20"/>
      </bottom>
    </border>
    <border>
      <left>
        <color indexed="63"/>
      </left>
      <right style="double">
        <color indexed="20"/>
      </right>
      <top style="double">
        <color indexed="20"/>
      </top>
      <bottom>
        <color indexed="63"/>
      </bottom>
    </border>
    <border>
      <left>
        <color indexed="63"/>
      </left>
      <right style="double">
        <color indexed="20"/>
      </right>
      <top>
        <color indexed="63"/>
      </top>
      <bottom style="double">
        <color indexed="2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3" fillId="0" borderId="0">
      <alignment/>
      <protection/>
    </xf>
    <xf numFmtId="0" fontId="44" fillId="0" borderId="0">
      <alignment/>
      <protection/>
    </xf>
    <xf numFmtId="0" fontId="44" fillId="0" borderId="0">
      <alignment/>
      <protection/>
    </xf>
    <xf numFmtId="0" fontId="57" fillId="0" borderId="0">
      <alignment/>
      <protection/>
    </xf>
    <xf numFmtId="0" fontId="2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0" fontId="7" fillId="0" borderId="0" xfId="0" applyFont="1" applyBorder="1" applyAlignment="1">
      <alignment/>
    </xf>
    <xf numFmtId="0" fontId="5" fillId="0" borderId="0" xfId="0" applyFont="1" applyAlignment="1">
      <alignment horizontal="right"/>
    </xf>
    <xf numFmtId="1" fontId="0" fillId="0" borderId="0" xfId="0" applyNumberFormat="1" applyAlignment="1">
      <alignment/>
    </xf>
    <xf numFmtId="0" fontId="6" fillId="0" borderId="0" xfId="0" applyFont="1" applyBorder="1" applyAlignment="1">
      <alignment wrapText="1"/>
    </xf>
    <xf numFmtId="0" fontId="8" fillId="0" borderId="0" xfId="0" applyFont="1" applyAlignment="1">
      <alignment/>
    </xf>
    <xf numFmtId="0" fontId="5" fillId="0" borderId="11" xfId="0" applyFont="1" applyBorder="1" applyAlignment="1">
      <alignment wrapText="1"/>
    </xf>
    <xf numFmtId="0" fontId="5" fillId="0" borderId="12" xfId="0" applyFont="1" applyBorder="1" applyAlignment="1">
      <alignment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applyAlignment="1">
      <alignment wrapText="1"/>
    </xf>
    <xf numFmtId="0" fontId="5" fillId="0" borderId="16" xfId="0" applyFont="1" applyBorder="1" applyAlignment="1">
      <alignment wrapText="1"/>
    </xf>
    <xf numFmtId="0" fontId="5" fillId="0" borderId="17" xfId="0" applyFont="1" applyBorder="1" applyAlignment="1">
      <alignment horizontal="right"/>
    </xf>
    <xf numFmtId="0" fontId="5"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wrapText="1"/>
    </xf>
    <xf numFmtId="0" fontId="5" fillId="0" borderId="21" xfId="0" applyFont="1" applyBorder="1" applyAlignment="1">
      <alignment wrapText="1"/>
    </xf>
    <xf numFmtId="0" fontId="5" fillId="0" borderId="22" xfId="0" applyFont="1" applyBorder="1" applyAlignment="1">
      <alignment horizontal="right"/>
    </xf>
    <xf numFmtId="0" fontId="5" fillId="0" borderId="10" xfId="0" applyFont="1" applyBorder="1" applyAlignment="1">
      <alignment horizontal="right"/>
    </xf>
    <xf numFmtId="172" fontId="5" fillId="0" borderId="0" xfId="0" applyNumberFormat="1" applyFont="1" applyAlignment="1">
      <alignment horizontal="right"/>
    </xf>
    <xf numFmtId="0" fontId="4" fillId="0" borderId="0" xfId="0" applyFont="1" applyAlignment="1">
      <alignment wrapText="1"/>
    </xf>
    <xf numFmtId="0" fontId="4" fillId="0" borderId="0" xfId="0" applyFont="1" applyAlignment="1">
      <alignment horizontal="right"/>
    </xf>
    <xf numFmtId="0" fontId="4" fillId="0" borderId="0" xfId="0" applyNumberFormat="1" applyFont="1" applyAlignment="1">
      <alignment wrapText="1"/>
    </xf>
    <xf numFmtId="0" fontId="10" fillId="0" borderId="0" xfId="0" applyFont="1" applyBorder="1" applyAlignment="1">
      <alignment/>
    </xf>
    <xf numFmtId="0" fontId="8" fillId="0" borderId="0" xfId="0" applyFont="1" applyBorder="1" applyAlignment="1">
      <alignment wrapText="1"/>
    </xf>
    <xf numFmtId="0" fontId="8" fillId="0" borderId="0" xfId="0" applyFont="1" applyBorder="1" applyAlignment="1">
      <alignment horizontal="right"/>
    </xf>
    <xf numFmtId="0" fontId="8" fillId="0" borderId="0" xfId="0" applyFont="1" applyBorder="1" applyAlignment="1">
      <alignment/>
    </xf>
    <xf numFmtId="0" fontId="10" fillId="0" borderId="23" xfId="0" applyFont="1" applyFill="1" applyBorder="1" applyAlignment="1">
      <alignment horizontal="left" wrapText="1"/>
    </xf>
    <xf numFmtId="0" fontId="8" fillId="0" borderId="24" xfId="0" applyFont="1" applyFill="1" applyBorder="1" applyAlignment="1">
      <alignment wrapText="1"/>
    </xf>
    <xf numFmtId="0" fontId="8" fillId="0" borderId="25"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right"/>
    </xf>
    <xf numFmtId="0" fontId="8" fillId="0" borderId="26" xfId="0" applyFont="1" applyFill="1" applyBorder="1" applyAlignment="1">
      <alignment wrapText="1"/>
    </xf>
    <xf numFmtId="0" fontId="8" fillId="0" borderId="27" xfId="0" applyFont="1" applyBorder="1" applyAlignment="1">
      <alignment horizontal="center" vertical="center"/>
    </xf>
    <xf numFmtId="0" fontId="8" fillId="0" borderId="28" xfId="0" applyFont="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horizontal="center" vertical="center"/>
    </xf>
    <xf numFmtId="0" fontId="8" fillId="0" borderId="31" xfId="0" applyFont="1" applyBorder="1" applyAlignment="1">
      <alignment vertical="center" wrapText="1"/>
    </xf>
    <xf numFmtId="0" fontId="8" fillId="0" borderId="32" xfId="0" applyFont="1" applyBorder="1" applyAlignment="1">
      <alignment vertical="center" wrapText="1"/>
    </xf>
    <xf numFmtId="0" fontId="8" fillId="0" borderId="33" xfId="0" applyFont="1" applyBorder="1" applyAlignment="1">
      <alignment horizontal="center" vertical="center"/>
    </xf>
    <xf numFmtId="0" fontId="8" fillId="0" borderId="34" xfId="0" applyFont="1" applyBorder="1" applyAlignment="1">
      <alignment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right" vertical="center"/>
    </xf>
    <xf numFmtId="0" fontId="11" fillId="0" borderId="0" xfId="0" applyFont="1" applyAlignment="1">
      <alignment/>
    </xf>
    <xf numFmtId="0" fontId="8" fillId="0" borderId="0" xfId="0" applyFont="1" applyAlignment="1">
      <alignment wrapText="1"/>
    </xf>
    <xf numFmtId="0" fontId="8" fillId="0" borderId="0" xfId="0" applyFont="1" applyAlignment="1">
      <alignment horizontal="right"/>
    </xf>
    <xf numFmtId="0" fontId="8" fillId="0" borderId="0" xfId="0" applyNumberFormat="1" applyFont="1" applyAlignment="1">
      <alignment wrapText="1"/>
    </xf>
    <xf numFmtId="0" fontId="8" fillId="0" borderId="0" xfId="0" applyFont="1" applyAlignment="1">
      <alignment/>
    </xf>
    <xf numFmtId="0" fontId="9" fillId="0" borderId="0" xfId="0" applyFont="1" applyAlignment="1">
      <alignment/>
    </xf>
    <xf numFmtId="0" fontId="12" fillId="0" borderId="36" xfId="0" applyFont="1" applyBorder="1" applyAlignment="1">
      <alignment/>
    </xf>
    <xf numFmtId="0" fontId="13" fillId="0" borderId="37" xfId="0" applyFont="1" applyFill="1" applyBorder="1" applyAlignment="1">
      <alignment horizontal="left" wrapText="1"/>
    </xf>
    <xf numFmtId="0" fontId="9" fillId="0" borderId="38" xfId="0" applyFont="1" applyBorder="1" applyAlignment="1">
      <alignment wrapText="1"/>
    </xf>
    <xf numFmtId="0" fontId="14" fillId="0" borderId="0" xfId="0" applyFont="1" applyAlignment="1">
      <alignment/>
    </xf>
    <xf numFmtId="0" fontId="15" fillId="0" borderId="0" xfId="0" applyFont="1" applyAlignment="1">
      <alignment horizontal="right"/>
    </xf>
    <xf numFmtId="0" fontId="14" fillId="0" borderId="0" xfId="0" applyFont="1" applyAlignment="1">
      <alignment horizontal="right"/>
    </xf>
    <xf numFmtId="0" fontId="8" fillId="0" borderId="39" xfId="0" applyFont="1" applyFill="1" applyBorder="1" applyAlignment="1">
      <alignment horizontal="left" wrapText="1"/>
    </xf>
    <xf numFmtId="0" fontId="9" fillId="33" borderId="40" xfId="0" applyFont="1" applyFill="1" applyBorder="1" applyAlignment="1">
      <alignment horizontal="left" wrapText="1"/>
    </xf>
    <xf numFmtId="0" fontId="19" fillId="0" borderId="41" xfId="61" applyFont="1" applyFill="1" applyBorder="1" applyAlignment="1">
      <alignment horizontal="left" wrapText="1"/>
      <protection/>
    </xf>
    <xf numFmtId="0" fontId="19" fillId="0" borderId="41" xfId="61" applyFont="1" applyFill="1" applyBorder="1" applyAlignment="1">
      <alignment horizontal="right" wrapText="1"/>
      <protection/>
    </xf>
    <xf numFmtId="0" fontId="12" fillId="0" borderId="33" xfId="0" applyFont="1" applyBorder="1" applyAlignment="1">
      <alignment horizontal="center" wrapText="1"/>
    </xf>
    <xf numFmtId="0" fontId="21" fillId="0" borderId="0" xfId="0" applyFont="1" applyFill="1" applyAlignment="1">
      <alignment horizontal="center" wrapText="1"/>
    </xf>
    <xf numFmtId="0" fontId="18" fillId="0" borderId="0" xfId="0" applyFont="1" applyFill="1" applyAlignment="1">
      <alignment/>
    </xf>
    <xf numFmtId="0" fontId="22" fillId="0" borderId="0" xfId="0" applyFont="1" applyAlignment="1">
      <alignment/>
    </xf>
    <xf numFmtId="0" fontId="10" fillId="0" borderId="42" xfId="0" applyFont="1" applyFill="1" applyBorder="1" applyAlignment="1">
      <alignment horizontal="right"/>
    </xf>
    <xf numFmtId="0" fontId="8" fillId="0" borderId="43" xfId="0" applyFont="1" applyFill="1" applyBorder="1" applyAlignment="1">
      <alignment horizontal="center"/>
    </xf>
    <xf numFmtId="0" fontId="8" fillId="0" borderId="44" xfId="0" applyFont="1" applyFill="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Fill="1" applyBorder="1" applyAlignment="1">
      <alignment horizontal="right"/>
    </xf>
    <xf numFmtId="0" fontId="8" fillId="0" borderId="49" xfId="0" applyFont="1" applyBorder="1" applyAlignment="1">
      <alignment horizontal="center"/>
    </xf>
    <xf numFmtId="1" fontId="62" fillId="0" borderId="0" xfId="0" applyNumberFormat="1" applyFont="1" applyAlignment="1">
      <alignment/>
    </xf>
    <xf numFmtId="1" fontId="63" fillId="0" borderId="0" xfId="58" applyNumberFormat="1" applyFont="1">
      <alignment/>
      <protection/>
    </xf>
    <xf numFmtId="1" fontId="63" fillId="0" borderId="0" xfId="58" applyNumberFormat="1" applyFont="1" applyFill="1">
      <alignment/>
      <protection/>
    </xf>
    <xf numFmtId="1" fontId="63" fillId="0" borderId="0" xfId="58" applyNumberFormat="1" applyFont="1" applyFill="1" applyAlignment="1">
      <alignment/>
      <protection/>
    </xf>
    <xf numFmtId="1" fontId="63" fillId="0" borderId="0" xfId="0" applyNumberFormat="1" applyFont="1" applyAlignment="1">
      <alignment/>
    </xf>
    <xf numFmtId="1" fontId="44" fillId="0" borderId="0" xfId="58" applyNumberFormat="1">
      <alignment/>
      <protection/>
    </xf>
    <xf numFmtId="0" fontId="62" fillId="0" borderId="0" xfId="0" applyFont="1" applyAlignment="1">
      <alignment/>
    </xf>
    <xf numFmtId="3" fontId="0" fillId="0" borderId="0" xfId="57" applyNumberFormat="1" applyFont="1">
      <alignment/>
      <protection/>
    </xf>
    <xf numFmtId="3" fontId="0" fillId="0" borderId="0" xfId="57" applyNumberFormat="1" applyFont="1" applyAlignment="1">
      <alignment/>
      <protection/>
    </xf>
    <xf numFmtId="1" fontId="63" fillId="0" borderId="0" xfId="59" applyNumberFormat="1" applyFont="1">
      <alignment/>
      <protection/>
    </xf>
    <xf numFmtId="1" fontId="42" fillId="0" borderId="0" xfId="60" applyNumberFormat="1" applyFont="1">
      <alignment/>
      <protection/>
    </xf>
    <xf numFmtId="0" fontId="8" fillId="0" borderId="0" xfId="0" applyFont="1" applyAlignment="1">
      <alignment wrapText="1"/>
    </xf>
    <xf numFmtId="0" fontId="16" fillId="0" borderId="0" xfId="0" applyFont="1" applyBorder="1" applyAlignment="1">
      <alignment vertical="center"/>
    </xf>
    <xf numFmtId="0" fontId="17"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5" xfId="58"/>
    <cellStyle name="Normal 5 2" xfId="59"/>
    <cellStyle name="Normal 6"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P36"/>
  <sheetViews>
    <sheetView showRowColHeaders="0" tabSelected="1" zoomScale="75" zoomScaleNormal="75" workbookViewId="0" topLeftCell="A1">
      <selection activeCell="G6" sqref="G6"/>
    </sheetView>
  </sheetViews>
  <sheetFormatPr defaultColWidth="9.140625" defaultRowHeight="12.75"/>
  <cols>
    <col min="1" max="1" width="3.28125" style="1" customWidth="1"/>
    <col min="2" max="2" width="21.00390625" style="1" customWidth="1"/>
    <col min="3" max="3" width="54.00390625" style="25" customWidth="1"/>
    <col min="4" max="4" width="20.57421875" style="25" customWidth="1"/>
    <col min="5" max="5" width="8.28125" style="26" customWidth="1"/>
    <col min="6" max="7" width="22.7109375" style="27" customWidth="1"/>
    <col min="8" max="8" width="173.140625" style="27" customWidth="1"/>
    <col min="9" max="9" width="22.7109375" style="27" hidden="1" customWidth="1"/>
    <col min="10" max="10" width="9.57421875" style="1" hidden="1" customWidth="1"/>
    <col min="11" max="12" width="0" style="1" hidden="1" customWidth="1"/>
    <col min="13" max="13" width="27.7109375" style="1" customWidth="1"/>
    <col min="14" max="14" width="10.140625" style="67" customWidth="1"/>
    <col min="15" max="15" width="6.8515625" style="68" customWidth="1"/>
    <col min="16" max="16" width="19.00390625" style="68" customWidth="1"/>
    <col min="17" max="16384" width="9.140625" style="1" customWidth="1"/>
  </cols>
  <sheetData>
    <row r="4" spans="1:16" ht="26.25" customHeight="1">
      <c r="A4" s="10"/>
      <c r="B4" s="89" t="s">
        <v>228</v>
      </c>
      <c r="C4" s="90"/>
      <c r="D4" s="90"/>
      <c r="E4" s="90"/>
      <c r="F4" s="90"/>
      <c r="G4" s="90"/>
      <c r="H4" s="90"/>
      <c r="I4" s="90"/>
      <c r="J4" s="90"/>
      <c r="K4" s="68"/>
      <c r="L4" s="68"/>
      <c r="N4" s="1"/>
      <c r="O4" s="1"/>
      <c r="P4" s="1"/>
    </row>
    <row r="5" spans="1:16" ht="16.5" customHeight="1" thickBot="1">
      <c r="A5" s="10"/>
      <c r="B5" s="28" t="s">
        <v>163</v>
      </c>
      <c r="C5" s="29"/>
      <c r="D5" s="29"/>
      <c r="E5" s="30"/>
      <c r="F5" s="1"/>
      <c r="G5" s="1"/>
      <c r="H5" s="1"/>
      <c r="I5" s="1"/>
      <c r="J5" s="67"/>
      <c r="K5" s="68"/>
      <c r="L5" s="68"/>
      <c r="N5" s="1"/>
      <c r="O5" s="1"/>
      <c r="P5" s="1"/>
    </row>
    <row r="6" spans="1:7" ht="23.25" customHeight="1" thickBot="1" thickTop="1">
      <c r="A6" s="10"/>
      <c r="B6" s="31"/>
      <c r="C6" s="56" t="s">
        <v>162</v>
      </c>
      <c r="D6" s="32"/>
      <c r="E6" s="69" t="s">
        <v>153</v>
      </c>
      <c r="F6" s="1"/>
      <c r="G6" s="1"/>
    </row>
    <row r="7" spans="1:16" ht="108.75" customHeight="1" thickTop="1">
      <c r="A7" s="10"/>
      <c r="B7" s="31"/>
      <c r="C7" s="62" t="s">
        <v>237</v>
      </c>
      <c r="D7" s="61"/>
      <c r="E7" s="70">
        <f>VLOOKUP('Neighbour Finder'!C7,namelookup!B1:C152,2,0)</f>
        <v>301</v>
      </c>
      <c r="F7" s="1"/>
      <c r="G7" s="1"/>
      <c r="I7" s="1"/>
      <c r="J7" s="67"/>
      <c r="K7" s="68"/>
      <c r="L7" s="68"/>
      <c r="N7" s="1"/>
      <c r="O7" s="1"/>
      <c r="P7" s="1"/>
    </row>
    <row r="8" spans="1:16" ht="18.75" thickBot="1">
      <c r="A8" s="10"/>
      <c r="B8" s="31"/>
      <c r="C8" s="33"/>
      <c r="D8" s="34"/>
      <c r="E8" s="71"/>
      <c r="F8" s="1"/>
      <c r="G8" s="1"/>
      <c r="H8" s="1"/>
      <c r="I8" s="1"/>
      <c r="J8" s="67"/>
      <c r="K8" s="68"/>
      <c r="L8" s="68"/>
      <c r="N8" s="1"/>
      <c r="O8" s="1"/>
      <c r="P8" s="1"/>
    </row>
    <row r="9" spans="1:16" ht="15" customHeight="1" thickBot="1" thickTop="1">
      <c r="A9" s="10"/>
      <c r="B9" s="31"/>
      <c r="C9" s="35"/>
      <c r="D9" s="35"/>
      <c r="E9" s="36"/>
      <c r="F9" s="1"/>
      <c r="G9" s="1"/>
      <c r="H9" s="1"/>
      <c r="I9" s="1"/>
      <c r="J9" s="67"/>
      <c r="K9" s="68"/>
      <c r="L9" s="68"/>
      <c r="N9" s="1"/>
      <c r="O9" s="1"/>
      <c r="P9" s="1"/>
    </row>
    <row r="10" spans="1:16" ht="20.25" customHeight="1" thickTop="1">
      <c r="A10" s="10"/>
      <c r="B10" s="55" t="s">
        <v>0</v>
      </c>
      <c r="C10" s="37"/>
      <c r="D10" s="37"/>
      <c r="E10" s="75"/>
      <c r="F10" s="1"/>
      <c r="G10" s="1"/>
      <c r="H10" s="1"/>
      <c r="I10" s="1"/>
      <c r="J10" s="67" t="s">
        <v>155</v>
      </c>
      <c r="K10" s="68"/>
      <c r="L10" s="68"/>
      <c r="N10" s="1"/>
      <c r="O10" s="1"/>
      <c r="P10" s="1"/>
    </row>
    <row r="11" spans="1:16" ht="153.75" customHeight="1" thickBot="1">
      <c r="A11" s="10"/>
      <c r="B11" s="65" t="s">
        <v>1</v>
      </c>
      <c r="C11" s="57" t="s">
        <v>152</v>
      </c>
      <c r="D11" s="57" t="s">
        <v>159</v>
      </c>
      <c r="E11" s="76" t="s">
        <v>153</v>
      </c>
      <c r="F11" s="1"/>
      <c r="G11" s="1"/>
      <c r="H11" s="1"/>
      <c r="I11" s="1"/>
      <c r="J11" s="67" t="e">
        <f>IF(#REF!&gt;0,#REF!,"")</f>
        <v>#REF!</v>
      </c>
      <c r="K11" s="68"/>
      <c r="L11" s="68"/>
      <c r="N11" s="1"/>
      <c r="O11" s="1"/>
      <c r="P11" s="1"/>
    </row>
    <row r="12" spans="1:16" ht="19.5" customHeight="1" thickTop="1">
      <c r="A12" s="10"/>
      <c r="B12" s="38">
        <v>1</v>
      </c>
      <c r="C12" s="39" t="str">
        <f>VLOOKUP(E12,namelookup!A$1:B$152,2,0)</f>
        <v>Greenwich</v>
      </c>
      <c r="D12" s="40" t="str">
        <f>VLOOKUP(E12,Demographics!$A$6:$B$156,2,0)</f>
        <v>Close</v>
      </c>
      <c r="E12" s="72">
        <f>VLOOKUP('Neighbour Finder'!B12+1,Demographics!$E$6:$R$158,2,0)</f>
        <v>203</v>
      </c>
      <c r="F12" s="1"/>
      <c r="G12" s="1"/>
      <c r="H12" s="1"/>
      <c r="I12" s="1"/>
      <c r="J12" s="67" t="e">
        <f>IF(#REF!&gt;0,#REF!,"")</f>
        <v>#REF!</v>
      </c>
      <c r="K12" s="68"/>
      <c r="L12" s="68"/>
      <c r="N12" s="1"/>
      <c r="O12" s="1"/>
      <c r="P12" s="1"/>
    </row>
    <row r="13" spans="1:16" ht="19.5" customHeight="1">
      <c r="A13" s="10"/>
      <c r="B13" s="41">
        <v>2</v>
      </c>
      <c r="C13" s="42" t="str">
        <f>VLOOKUP(E13,namelookup!A$1:B$152,2,0)</f>
        <v>Enfield</v>
      </c>
      <c r="D13" s="43" t="str">
        <f>VLOOKUP(E13,Demographics!$A$6:$B$156,2,0)</f>
        <v>Somewhat close</v>
      </c>
      <c r="E13" s="73">
        <f>VLOOKUP('Neighbour Finder'!B13+1,Demographics!$E$6:$R$158,2,0)</f>
        <v>308</v>
      </c>
      <c r="F13" s="1"/>
      <c r="G13" s="1"/>
      <c r="H13" s="1"/>
      <c r="I13" s="1"/>
      <c r="J13" s="67" t="e">
        <f>IF(#REF!&gt;0,#REF!,"")</f>
        <v>#REF!</v>
      </c>
      <c r="K13" s="68"/>
      <c r="L13" s="68"/>
      <c r="N13" s="1"/>
      <c r="O13" s="1"/>
      <c r="P13" s="1"/>
    </row>
    <row r="14" spans="1:16" ht="19.5" customHeight="1">
      <c r="A14" s="10"/>
      <c r="B14" s="41">
        <v>3</v>
      </c>
      <c r="C14" s="42" t="str">
        <f>VLOOKUP(E14,namelookup!A$1:B$152,2,0)</f>
        <v>Manchester</v>
      </c>
      <c r="D14" s="43" t="str">
        <f>VLOOKUP(E14,Demographics!$A$6:$B$156,2,0)</f>
        <v>Somewhat close</v>
      </c>
      <c r="E14" s="73">
        <f>VLOOKUP('Neighbour Finder'!B14+1,Demographics!$E$6:$R$158,2,0)</f>
        <v>352</v>
      </c>
      <c r="F14" s="1"/>
      <c r="G14" s="1"/>
      <c r="H14" s="1"/>
      <c r="I14" s="1"/>
      <c r="J14" s="67" t="e">
        <f>IF(#REF!&gt;0,#REF!,"")</f>
        <v>#REF!</v>
      </c>
      <c r="K14" s="68"/>
      <c r="L14" s="68"/>
      <c r="N14" s="1"/>
      <c r="O14" s="1"/>
      <c r="P14" s="1"/>
    </row>
    <row r="15" spans="1:16" ht="19.5" customHeight="1">
      <c r="A15" s="10"/>
      <c r="B15" s="41">
        <v>4</v>
      </c>
      <c r="C15" s="42" t="str">
        <f>VLOOKUP(E15,namelookup!A$1:B$152,2,0)</f>
        <v>Birmingham</v>
      </c>
      <c r="D15" s="43" t="str">
        <f>VLOOKUP(E15,Demographics!$A$6:$B$156,2,0)</f>
        <v>Somewhat close</v>
      </c>
      <c r="E15" s="73">
        <f>VLOOKUP('Neighbour Finder'!B15+1,Demographics!$E$6:$R$158,2,0)</f>
        <v>330</v>
      </c>
      <c r="F15" s="1"/>
      <c r="G15" s="1"/>
      <c r="H15" s="1"/>
      <c r="I15" s="1"/>
      <c r="J15" s="67" t="e">
        <f>IF(#REF!&gt;0,#REF!,"")</f>
        <v>#REF!</v>
      </c>
      <c r="K15" s="68"/>
      <c r="L15" s="68"/>
      <c r="N15" s="1"/>
      <c r="O15" s="1"/>
      <c r="P15" s="1"/>
    </row>
    <row r="16" spans="1:16" ht="19.5" customHeight="1">
      <c r="A16" s="10"/>
      <c r="B16" s="41">
        <v>5</v>
      </c>
      <c r="C16" s="42" t="str">
        <f>VLOOKUP(E16,namelookup!A$1:B$152,2,0)</f>
        <v>Luton</v>
      </c>
      <c r="D16" s="43" t="str">
        <f>VLOOKUP(E16,Demographics!$A$6:$B$156,2,0)</f>
        <v>Somewhat close</v>
      </c>
      <c r="E16" s="73">
        <f>VLOOKUP('Neighbour Finder'!B16+1,Demographics!$E$6:$R$158,2,0)</f>
        <v>821</v>
      </c>
      <c r="F16" s="1"/>
      <c r="G16" s="1"/>
      <c r="H16" s="1"/>
      <c r="I16" s="1"/>
      <c r="J16" s="67" t="e">
        <f>IF(#REF!&gt;0,#REF!,"")</f>
        <v>#REF!</v>
      </c>
      <c r="K16" s="68"/>
      <c r="L16" s="68"/>
      <c r="N16" s="1"/>
      <c r="O16" s="1"/>
      <c r="P16" s="1"/>
    </row>
    <row r="17" spans="1:16" ht="19.5" customHeight="1">
      <c r="A17" s="10"/>
      <c r="B17" s="41">
        <v>6</v>
      </c>
      <c r="C17" s="42" t="str">
        <f>VLOOKUP(E17,namelookup!A$1:B$152,2,0)</f>
        <v>Nottingham</v>
      </c>
      <c r="D17" s="43" t="str">
        <f>VLOOKUP(E17,Demographics!$A$6:$B$156,2,0)</f>
        <v>Not Close</v>
      </c>
      <c r="E17" s="73">
        <f>VLOOKUP('Neighbour Finder'!B17+1,Demographics!$E$6:$R$158,2,0)</f>
        <v>892</v>
      </c>
      <c r="F17" s="1"/>
      <c r="G17" s="1"/>
      <c r="H17" s="1"/>
      <c r="I17" s="1"/>
      <c r="J17" s="67" t="e">
        <f>IF(#REF!&gt;0,#REF!,"")</f>
        <v>#REF!</v>
      </c>
      <c r="K17" s="68"/>
      <c r="L17" s="68"/>
      <c r="N17" s="1"/>
      <c r="O17" s="1"/>
      <c r="P17" s="1"/>
    </row>
    <row r="18" spans="1:16" ht="19.5" customHeight="1">
      <c r="A18" s="10"/>
      <c r="B18" s="41">
        <v>7</v>
      </c>
      <c r="C18" s="42" t="str">
        <f>VLOOKUP(E18,namelookup!A$1:B$152,2,0)</f>
        <v>Waltham Forest</v>
      </c>
      <c r="D18" s="43" t="str">
        <f>VLOOKUP(E18,Demographics!$A$6:$B$156,2,0)</f>
        <v>Not Close</v>
      </c>
      <c r="E18" s="73">
        <f>VLOOKUP('Neighbour Finder'!B18+1,Demographics!$E$6:$R$158,2,0)</f>
        <v>320</v>
      </c>
      <c r="F18" s="1"/>
      <c r="G18" s="1"/>
      <c r="H18" s="1"/>
      <c r="I18" s="1"/>
      <c r="J18" s="67" t="e">
        <f>IF(#REF!&gt;0,#REF!,"")</f>
        <v>#REF!</v>
      </c>
      <c r="K18" s="68"/>
      <c r="L18" s="68"/>
      <c r="N18" s="1"/>
      <c r="O18" s="1"/>
      <c r="P18" s="1"/>
    </row>
    <row r="19" spans="1:16" ht="19.5" customHeight="1">
      <c r="A19" s="10"/>
      <c r="B19" s="41">
        <v>8</v>
      </c>
      <c r="C19" s="42" t="str">
        <f>VLOOKUP(E19,namelookup!A$1:B$152,2,0)</f>
        <v>Slough</v>
      </c>
      <c r="D19" s="43" t="str">
        <f>VLOOKUP(E19,Demographics!$A$6:$B$156,2,0)</f>
        <v>Not Close</v>
      </c>
      <c r="E19" s="73">
        <f>VLOOKUP('Neighbour Finder'!B19+1,Demographics!$E$6:$R$158,2,0)</f>
        <v>871</v>
      </c>
      <c r="F19" s="1"/>
      <c r="G19" s="1"/>
      <c r="H19" s="1"/>
      <c r="I19" s="1"/>
      <c r="J19" s="67" t="e">
        <f>IF(#REF!&gt;0,#REF!,"")</f>
        <v>#REF!</v>
      </c>
      <c r="K19" s="68"/>
      <c r="L19" s="68"/>
      <c r="N19" s="1"/>
      <c r="O19" s="1"/>
      <c r="P19" s="1"/>
    </row>
    <row r="20" spans="1:16" ht="19.5" customHeight="1">
      <c r="A20" s="10"/>
      <c r="B20" s="41">
        <v>9</v>
      </c>
      <c r="C20" s="42" t="str">
        <f>VLOOKUP(E20,namelookup!A$1:B$152,2,0)</f>
        <v>Coventry</v>
      </c>
      <c r="D20" s="43" t="str">
        <f>VLOOKUP(E20,Demographics!$A$6:$B$156,2,0)</f>
        <v>Not Close</v>
      </c>
      <c r="E20" s="73">
        <f>VLOOKUP('Neighbour Finder'!B20+1,Demographics!$E$6:$R$158,2,0)</f>
        <v>331</v>
      </c>
      <c r="F20" s="1"/>
      <c r="G20" s="1"/>
      <c r="H20" s="1"/>
      <c r="I20" s="1"/>
      <c r="J20" s="67" t="e">
        <f>IF(#REF!&gt;0,#REF!,"")</f>
        <v>#REF!</v>
      </c>
      <c r="K20" s="68"/>
      <c r="L20" s="68"/>
      <c r="N20" s="1"/>
      <c r="O20" s="1"/>
      <c r="P20" s="1"/>
    </row>
    <row r="21" spans="1:16" ht="19.5" customHeight="1" thickBot="1">
      <c r="A21" s="10"/>
      <c r="B21" s="44">
        <v>10</v>
      </c>
      <c r="C21" s="45" t="str">
        <f>VLOOKUP(E21,namelookup!A$1:B$152,2,0)</f>
        <v>Newham</v>
      </c>
      <c r="D21" s="46" t="str">
        <f>VLOOKUP(E21,Demographics!$A$6:$B$156,2,0)</f>
        <v>Not Close</v>
      </c>
      <c r="E21" s="74">
        <f>VLOOKUP('Neighbour Finder'!B21+1,Demographics!$E$6:$R$158,2,0)</f>
        <v>316</v>
      </c>
      <c r="F21" s="1"/>
      <c r="G21" s="1"/>
      <c r="H21" s="1"/>
      <c r="I21" s="1"/>
      <c r="J21" s="67" t="e">
        <f>IF(#REF!&gt;0,#REF!,"")</f>
        <v>#REF!</v>
      </c>
      <c r="K21" s="68"/>
      <c r="L21" s="68"/>
      <c r="N21" s="1"/>
      <c r="O21" s="1"/>
      <c r="P21" s="1"/>
    </row>
    <row r="22" spans="1:16" ht="9.75" customHeight="1" thickTop="1">
      <c r="A22" s="10"/>
      <c r="C22" s="47"/>
      <c r="D22" s="47"/>
      <c r="E22" s="48"/>
      <c r="F22" s="1"/>
      <c r="G22" s="1"/>
      <c r="H22" s="1"/>
      <c r="I22" s="1"/>
      <c r="J22" s="67" t="e">
        <f>IF(#REF!&gt;0,#REF!,"")</f>
        <v>#REF!</v>
      </c>
      <c r="K22" s="68"/>
      <c r="L22" s="68"/>
      <c r="N22" s="1"/>
      <c r="O22" s="1"/>
      <c r="P22" s="1"/>
    </row>
    <row r="23" spans="2:13" s="10" customFormat="1" ht="15">
      <c r="B23" s="49" t="s">
        <v>164</v>
      </c>
      <c r="C23" s="50"/>
      <c r="D23" s="50"/>
      <c r="E23" s="51"/>
      <c r="F23" s="52"/>
      <c r="K23" s="67" t="e">
        <f>IF(#REF!&gt;0,#REF!,"")</f>
        <v>#REF!</v>
      </c>
      <c r="L23" s="68"/>
      <c r="M23" s="68"/>
    </row>
    <row r="24" spans="2:13" s="10" customFormat="1" ht="23.25" customHeight="1">
      <c r="B24" s="88" t="s">
        <v>200</v>
      </c>
      <c r="C24" s="88"/>
      <c r="D24" s="88"/>
      <c r="E24" s="88"/>
      <c r="F24" s="50"/>
      <c r="K24" s="67" t="e">
        <f>IF(#REF!&gt;0,#REF!,"")</f>
        <v>#REF!</v>
      </c>
      <c r="L24" s="68"/>
      <c r="M24" s="68"/>
    </row>
    <row r="25" spans="2:13" s="10" customFormat="1" ht="23.25" customHeight="1">
      <c r="B25" s="88"/>
      <c r="C25" s="88"/>
      <c r="D25" s="88"/>
      <c r="E25" s="88"/>
      <c r="F25" s="50"/>
      <c r="K25" s="67" t="e">
        <f>IF(#REF!&gt;0,#REF!,"")</f>
        <v>#REF!</v>
      </c>
      <c r="L25" s="68"/>
      <c r="M25" s="68"/>
    </row>
    <row r="26" spans="2:13" s="10" customFormat="1" ht="18.75" customHeight="1">
      <c r="B26" s="54" t="s">
        <v>223</v>
      </c>
      <c r="C26" s="53" t="s">
        <v>195</v>
      </c>
      <c r="E26" s="50"/>
      <c r="F26" s="52"/>
      <c r="K26" s="67" t="e">
        <f>IF(#REF!&gt;0,#REF!,"")</f>
        <v>#REF!</v>
      </c>
      <c r="L26" s="68"/>
      <c r="M26" s="68"/>
    </row>
    <row r="27" spans="2:13" s="10" customFormat="1" ht="18.75" customHeight="1">
      <c r="B27" s="54" t="s">
        <v>224</v>
      </c>
      <c r="C27" s="53" t="s">
        <v>196</v>
      </c>
      <c r="E27" s="51"/>
      <c r="F27" s="52"/>
      <c r="K27" s="67" t="e">
        <f>IF(#REF!&gt;0,#REF!,"")</f>
        <v>#REF!</v>
      </c>
      <c r="L27" s="68"/>
      <c r="M27" s="68"/>
    </row>
    <row r="28" spans="2:13" s="10" customFormat="1" ht="18.75" customHeight="1">
      <c r="B28" s="54" t="s">
        <v>225</v>
      </c>
      <c r="C28" s="53" t="s">
        <v>197</v>
      </c>
      <c r="E28" s="51"/>
      <c r="F28" s="52"/>
      <c r="K28" s="67" t="e">
        <f>IF(#REF!&gt;0,#REF!,"")</f>
        <v>#REF!</v>
      </c>
      <c r="L28" s="68"/>
      <c r="M28" s="68"/>
    </row>
    <row r="29" spans="2:13" s="10" customFormat="1" ht="18.75" customHeight="1">
      <c r="B29" s="54" t="s">
        <v>226</v>
      </c>
      <c r="C29" s="53" t="s">
        <v>198</v>
      </c>
      <c r="E29" s="51"/>
      <c r="F29" s="52"/>
      <c r="K29" s="67" t="e">
        <f>IF(#REF!&gt;0,#REF!,"")</f>
        <v>#REF!</v>
      </c>
      <c r="L29" s="68"/>
      <c r="M29" s="68"/>
    </row>
    <row r="30" spans="2:13" s="10" customFormat="1" ht="18.75" customHeight="1">
      <c r="B30" s="54" t="s">
        <v>227</v>
      </c>
      <c r="C30" s="53" t="s">
        <v>199</v>
      </c>
      <c r="E30" s="51"/>
      <c r="F30" s="52"/>
      <c r="K30" s="67"/>
      <c r="L30" s="68"/>
      <c r="M30" s="68"/>
    </row>
    <row r="31" spans="3:15" s="10" customFormat="1" ht="15">
      <c r="C31" s="50"/>
      <c r="D31" s="50"/>
      <c r="F31" s="52"/>
      <c r="G31" s="52"/>
      <c r="H31" s="52"/>
      <c r="M31" s="67"/>
      <c r="N31" s="68"/>
      <c r="O31" s="68"/>
    </row>
    <row r="32" spans="2:16" ht="18">
      <c r="B32" s="10" t="s">
        <v>222</v>
      </c>
      <c r="I32" s="1"/>
      <c r="M32" s="67"/>
      <c r="N32" s="68"/>
      <c r="P32" s="1"/>
    </row>
    <row r="33" ht="19.5" customHeight="1"/>
    <row r="36" ht="18">
      <c r="N36" s="66"/>
    </row>
  </sheetData>
  <sheetProtection/>
  <mergeCells count="2">
    <mergeCell ref="B24:E25"/>
    <mergeCell ref="B4:J4"/>
  </mergeCells>
  <dataValidations count="1">
    <dataValidation type="list" allowBlank="1" showInputMessage="1" showErrorMessage="1" sqref="C7">
      <formula1>LAList</formula1>
    </dataValidation>
  </dataValidations>
  <printOptions/>
  <pageMargins left="0.18" right="0.25" top="0.23" bottom="0.21" header="0.18" footer="0.18"/>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B1:J43"/>
  <sheetViews>
    <sheetView showGridLines="0" showRowColHeaders="0" zoomScale="75" zoomScaleNormal="75" zoomScalePageLayoutView="0" workbookViewId="0" topLeftCell="A1">
      <selection activeCell="H39" sqref="H39"/>
    </sheetView>
  </sheetViews>
  <sheetFormatPr defaultColWidth="9.140625" defaultRowHeight="12.75"/>
  <cols>
    <col min="1" max="1" width="2.57421875" style="2" customWidth="1"/>
    <col min="2" max="2" width="38.140625" style="2" customWidth="1"/>
    <col min="3" max="3" width="14.8515625" style="7" hidden="1" customWidth="1"/>
    <col min="4" max="4" width="29.8515625" style="7" customWidth="1"/>
    <col min="5" max="5" width="0.42578125" style="2" customWidth="1"/>
    <col min="6" max="8" width="9.140625" style="2" customWidth="1"/>
    <col min="9" max="9" width="20.00390625" style="2" customWidth="1"/>
    <col min="10" max="16384" width="9.140625" style="2" customWidth="1"/>
  </cols>
  <sheetData>
    <row r="1" spans="2:10" ht="38.25" customHeight="1">
      <c r="B1" s="89" t="s">
        <v>228</v>
      </c>
      <c r="C1" s="90"/>
      <c r="D1" s="90"/>
      <c r="E1" s="90"/>
      <c r="F1" s="90"/>
      <c r="G1" s="90"/>
      <c r="H1" s="90"/>
      <c r="I1" s="90"/>
      <c r="J1" s="90"/>
    </row>
    <row r="2" ht="15.75">
      <c r="B2" s="6" t="s">
        <v>218</v>
      </c>
    </row>
    <row r="3" ht="15.75">
      <c r="B3" s="6"/>
    </row>
    <row r="4" spans="2:4" ht="15.75">
      <c r="B4" s="58" t="s">
        <v>216</v>
      </c>
      <c r="C4" s="59"/>
      <c r="D4" s="60" t="s">
        <v>202</v>
      </c>
    </row>
    <row r="5" spans="2:4" ht="15.75">
      <c r="B5" s="2" t="str">
        <f>'Neighbour Finder'!C7</f>
        <v>Barking and Dagenham</v>
      </c>
      <c r="D5" s="7" t="str">
        <f>RegDist!C1</f>
        <v>London</v>
      </c>
    </row>
    <row r="7" spans="2:4" ht="15.75">
      <c r="B7" s="58" t="s">
        <v>217</v>
      </c>
      <c r="C7" s="60" t="s">
        <v>219</v>
      </c>
      <c r="D7" s="60" t="s">
        <v>159</v>
      </c>
    </row>
    <row r="8" spans="2:5" ht="15.75">
      <c r="B8" s="2" t="str">
        <f>IF(ISERROR(VLOOKUP(E8,RegDist!$A$5:$D$154,2,0)),"",VLOOKUP(VLOOKUP(E8,RegDist!$A$5:$D$154,2,0),namelookup!$A$1:$B$152,2,0))</f>
        <v>Greenwich</v>
      </c>
      <c r="C8" s="24">
        <f>IF(ISERROR(VLOOKUP(E8,RegDist!$A$5:$D$154,4,0)),"",VLOOKUP(E8,RegDist!$A$5:$D$154,4,0))</f>
        <v>0.7754358878420105</v>
      </c>
      <c r="D8" s="7" t="str">
        <f>IF(ISERROR(VLOOKUP(E8,RegDist!$A$5:$D$154,3,0)),"",VLOOKUP(E8,RegDist!$A$5:$D$154,3,0))</f>
        <v>Close</v>
      </c>
      <c r="E8" s="2">
        <v>2</v>
      </c>
    </row>
    <row r="9" spans="2:5" ht="15.75">
      <c r="B9" s="2" t="str">
        <f>IF(ISERROR(VLOOKUP(E9,RegDist!$A$5:$D$154,2,0)),"",VLOOKUP(VLOOKUP(E9,RegDist!$A$5:$D$154,2,0),namelookup!$A$1:$B$152,2,0))</f>
        <v>Enfield</v>
      </c>
      <c r="C9" s="24">
        <f>IF(ISERROR(VLOOKUP(E9,RegDist!$A$5:$D$154,4,0)),"",VLOOKUP(E9,RegDist!$A$5:$D$154,4,0))</f>
        <v>0.9356363459488944</v>
      </c>
      <c r="D9" s="7" t="str">
        <f>IF(ISERROR(VLOOKUP(E9,RegDist!$A$5:$D$154,3,0)),"",VLOOKUP(E9,RegDist!$A$5:$D$154,3,0))</f>
        <v>Somewhat close</v>
      </c>
      <c r="E9" s="2">
        <v>3</v>
      </c>
    </row>
    <row r="10" spans="2:5" ht="15.75">
      <c r="B10" s="2" t="str">
        <f>IF(ISERROR(VLOOKUP(E10,RegDist!$A$5:$D$154,2,0)),"",VLOOKUP(VLOOKUP(E10,RegDist!$A$5:$D$154,2,0),namelookup!$A$1:$B$152,2,0))</f>
        <v>Waltham Forest</v>
      </c>
      <c r="C10" s="24">
        <f>IF(ISERROR(VLOOKUP(E10,RegDist!$A$5:$D$154,4,0)),"",VLOOKUP(E10,RegDist!$A$5:$D$154,4,0))</f>
        <v>1.1966183458018174</v>
      </c>
      <c r="D10" s="7" t="str">
        <f>IF(ISERROR(VLOOKUP(E10,RegDist!$A$5:$D$154,3,0)),"",VLOOKUP(E10,RegDist!$A$5:$D$154,3,0))</f>
        <v>Not Close</v>
      </c>
      <c r="E10" s="2">
        <v>4</v>
      </c>
    </row>
    <row r="11" spans="2:5" ht="15.75">
      <c r="B11" s="2" t="str">
        <f>IF(ISERROR(VLOOKUP(E11,RegDist!$A$5:$D$154,2,0)),"",VLOOKUP(VLOOKUP(E11,RegDist!$A$5:$D$154,2,0),namelookup!$A$1:$B$152,2,0))</f>
        <v>Newham</v>
      </c>
      <c r="C11" s="24">
        <f>IF(ISERROR(VLOOKUP(E11,RegDist!$A$5:$D$154,4,0)),"",VLOOKUP(E11,RegDist!$A$5:$D$154,4,0))</f>
        <v>1.3213324907470752</v>
      </c>
      <c r="D11" s="7" t="str">
        <f>IF(ISERROR(VLOOKUP(E11,RegDist!$A$5:$D$154,3,0)),"",VLOOKUP(E11,RegDist!$A$5:$D$154,3,0))</f>
        <v>Not Close</v>
      </c>
      <c r="E11" s="2">
        <v>5</v>
      </c>
    </row>
    <row r="12" spans="2:5" ht="15.75">
      <c r="B12" s="2" t="str">
        <f>IF(ISERROR(VLOOKUP(E12,RegDist!$A$5:$D$154,2,0)),"",VLOOKUP(VLOOKUP(E12,RegDist!$A$5:$D$154,2,0),namelookup!$A$1:$B$152,2,0))</f>
        <v>Haringey</v>
      </c>
      <c r="C12" s="24">
        <f>IF(ISERROR(VLOOKUP(E12,RegDist!$A$5:$D$154,4,0)),"",VLOOKUP(E12,RegDist!$A$5:$D$154,4,0))</f>
        <v>1.3459064844204902</v>
      </c>
      <c r="D12" s="7" t="str">
        <f>IF(ISERROR(VLOOKUP(E12,RegDist!$A$5:$D$154,3,0)),"",VLOOKUP(E12,RegDist!$A$5:$D$154,3,0))</f>
        <v>Not Close</v>
      </c>
      <c r="E12" s="2">
        <v>6</v>
      </c>
    </row>
    <row r="13" spans="2:5" ht="15.75">
      <c r="B13" s="2" t="str">
        <f>IF(ISERROR(VLOOKUP(E13,RegDist!$A$5:$D$154,2,0)),"",VLOOKUP(VLOOKUP(E13,RegDist!$A$5:$D$154,2,0),namelookup!$A$1:$B$152,2,0))</f>
        <v>Hillingdon</v>
      </c>
      <c r="C13" s="24">
        <f>IF(ISERROR(VLOOKUP(E13,RegDist!$A$5:$D$154,4,0)),"",VLOOKUP(E13,RegDist!$A$5:$D$154,4,0))</f>
        <v>1.3904661946661565</v>
      </c>
      <c r="D13" s="7" t="str">
        <f>IF(ISERROR(VLOOKUP(E13,RegDist!$A$5:$D$154,3,0)),"",VLOOKUP(E13,RegDist!$A$5:$D$154,3,0))</f>
        <v>Not Close</v>
      </c>
      <c r="E13" s="2">
        <v>7</v>
      </c>
    </row>
    <row r="14" spans="2:5" ht="15.75">
      <c r="B14" s="2" t="str">
        <f>IF(ISERROR(VLOOKUP(E14,RegDist!$A$5:$D$154,2,0)),"",VLOOKUP(VLOOKUP(E14,RegDist!$A$5:$D$154,2,0),namelookup!$A$1:$B$152,2,0))</f>
        <v>Southwark</v>
      </c>
      <c r="C14" s="24">
        <f>IF(ISERROR(VLOOKUP(E14,RegDist!$A$5:$D$154,4,0)),"",VLOOKUP(E14,RegDist!$A$5:$D$154,4,0))</f>
        <v>1.4223224389916878</v>
      </c>
      <c r="D14" s="7" t="str">
        <f>IF(ISERROR(VLOOKUP(E14,RegDist!$A$5:$D$154,3,0)),"",VLOOKUP(E14,RegDist!$A$5:$D$154,3,0))</f>
        <v>Not Close</v>
      </c>
      <c r="E14" s="2">
        <v>8</v>
      </c>
    </row>
    <row r="15" spans="2:5" ht="15.75">
      <c r="B15" s="2" t="str">
        <f>IF(ISERROR(VLOOKUP(E15,RegDist!$A$5:$D$154,2,0)),"",VLOOKUP(VLOOKUP(E15,RegDist!$A$5:$D$154,2,0),namelookup!$A$1:$B$152,2,0))</f>
        <v>Bexley</v>
      </c>
      <c r="C15" s="24">
        <f>IF(ISERROR(VLOOKUP(E15,RegDist!$A$5:$D$154,4,0)),"",VLOOKUP(E15,RegDist!$A$5:$D$154,4,0))</f>
        <v>1.4612077475769996</v>
      </c>
      <c r="D15" s="7" t="str">
        <f>IF(ISERROR(VLOOKUP(E15,RegDist!$A$5:$D$154,3,0)),"",VLOOKUP(E15,RegDist!$A$5:$D$154,3,0))</f>
        <v>Not Close</v>
      </c>
      <c r="E15" s="2">
        <v>9</v>
      </c>
    </row>
    <row r="16" spans="2:5" ht="15.75">
      <c r="B16" s="2" t="str">
        <f>IF(ISERROR(VLOOKUP(E16,RegDist!$A$5:$D$154,2,0)),"",VLOOKUP(VLOOKUP(E16,RegDist!$A$5:$D$154,2,0),namelookup!$A$1:$B$152,2,0))</f>
        <v>Croydon</v>
      </c>
      <c r="C16" s="24">
        <f>IF(ISERROR(VLOOKUP(E16,RegDist!$A$5:$D$154,4,0)),"",VLOOKUP(E16,RegDist!$A$5:$D$154,4,0))</f>
        <v>1.466785834713753</v>
      </c>
      <c r="D16" s="7" t="str">
        <f>IF(ISERROR(VLOOKUP(E16,RegDist!$A$5:$D$154,3,0)),"",VLOOKUP(E16,RegDist!$A$5:$D$154,3,0))</f>
        <v>Not Close</v>
      </c>
      <c r="E16" s="2">
        <v>10</v>
      </c>
    </row>
    <row r="17" spans="2:5" ht="15.75">
      <c r="B17" s="2" t="str">
        <f>IF(ISERROR(VLOOKUP(E17,RegDist!$A$5:$D$154,2,0)),"",VLOOKUP(VLOOKUP(E17,RegDist!$A$5:$D$154,2,0),namelookup!$A$1:$B$152,2,0))</f>
        <v>Ealing</v>
      </c>
      <c r="C17" s="24">
        <f>IF(ISERROR(VLOOKUP(E17,RegDist!$A$5:$D$154,4,0)),"",VLOOKUP(E17,RegDist!$A$5:$D$154,4,0))</f>
        <v>1.500852800516954</v>
      </c>
      <c r="D17" s="7" t="str">
        <f>IF(ISERROR(VLOOKUP(E17,RegDist!$A$5:$D$154,3,0)),"",VLOOKUP(E17,RegDist!$A$5:$D$154,3,0))</f>
        <v>Not Close</v>
      </c>
      <c r="E17" s="2">
        <v>11</v>
      </c>
    </row>
    <row r="18" spans="2:5" ht="15.75">
      <c r="B18" s="2" t="str">
        <f>IF(ISERROR(VLOOKUP(E18,RegDist!$A$5:$D$154,2,0)),"",VLOOKUP(VLOOKUP(E18,RegDist!$A$5:$D$154,2,0),namelookup!$A$1:$B$152,2,0))</f>
        <v>Hounslow</v>
      </c>
      <c r="C18" s="24">
        <f>IF(ISERROR(VLOOKUP(E18,RegDist!$A$5:$D$154,4,0)),"",VLOOKUP(E18,RegDist!$A$5:$D$154,4,0))</f>
        <v>1.5188390115935673</v>
      </c>
      <c r="D18" s="7" t="str">
        <f>IF(ISERROR(VLOOKUP(E18,RegDist!$A$5:$D$154,3,0)),"",VLOOKUP(E18,RegDist!$A$5:$D$154,3,0))</f>
        <v>Not Close</v>
      </c>
      <c r="E18" s="2">
        <v>12</v>
      </c>
    </row>
    <row r="19" spans="2:5" ht="15.75">
      <c r="B19" s="2" t="str">
        <f>IF(ISERROR(VLOOKUP(E19,RegDist!$A$5:$D$154,2,0)),"",VLOOKUP(VLOOKUP(E19,RegDist!$A$5:$D$154,2,0),namelookup!$A$1:$B$152,2,0))</f>
        <v>Redbridge</v>
      </c>
      <c r="C19" s="24">
        <f>IF(ISERROR(VLOOKUP(E19,RegDist!$A$5:$D$154,4,0)),"",VLOOKUP(E19,RegDist!$A$5:$D$154,4,0))</f>
        <v>1.5425801442386762</v>
      </c>
      <c r="D19" s="7" t="str">
        <f>IF(ISERROR(VLOOKUP(E19,RegDist!$A$5:$D$154,3,0)),"",VLOOKUP(E19,RegDist!$A$5:$D$154,3,0))</f>
        <v>Not Close</v>
      </c>
      <c r="E19" s="2">
        <v>13</v>
      </c>
    </row>
    <row r="20" spans="2:5" ht="15.75">
      <c r="B20" s="2" t="str">
        <f>IF(ISERROR(VLOOKUP(E20,RegDist!$A$5:$D$154,2,0)),"",VLOOKUP(VLOOKUP(E20,RegDist!$A$5:$D$154,2,0),namelookup!$A$1:$B$152,2,0))</f>
        <v>Hackney</v>
      </c>
      <c r="C20" s="24">
        <f>IF(ISERROR(VLOOKUP(E20,RegDist!$A$5:$D$154,4,0)),"",VLOOKUP(E20,RegDist!$A$5:$D$154,4,0))</f>
        <v>1.5575446764593137</v>
      </c>
      <c r="D20" s="7" t="str">
        <f>IF(ISERROR(VLOOKUP(E20,RegDist!$A$5:$D$154,3,0)),"",VLOOKUP(E20,RegDist!$A$5:$D$154,3,0))</f>
        <v>Not Close</v>
      </c>
      <c r="E20" s="2">
        <v>14</v>
      </c>
    </row>
    <row r="21" spans="2:5" ht="15.75">
      <c r="B21" s="2" t="str">
        <f>IF(ISERROR(VLOOKUP(E21,RegDist!$A$5:$D$154,2,0)),"",VLOOKUP(VLOOKUP(E21,RegDist!$A$5:$D$154,2,0),namelookup!$A$1:$B$152,2,0))</f>
        <v>Barnet</v>
      </c>
      <c r="C21" s="24">
        <f>IF(ISERROR(VLOOKUP(E21,RegDist!$A$5:$D$154,4,0)),"",VLOOKUP(E21,RegDist!$A$5:$D$154,4,0))</f>
        <v>1.5869447229628126</v>
      </c>
      <c r="D21" s="7" t="str">
        <f>IF(ISERROR(VLOOKUP(E21,RegDist!$A$5:$D$154,3,0)),"",VLOOKUP(E21,RegDist!$A$5:$D$154,3,0))</f>
        <v>Not Close</v>
      </c>
      <c r="E21" s="2">
        <v>15</v>
      </c>
    </row>
    <row r="22" spans="2:5" ht="15.75">
      <c r="B22" s="2" t="str">
        <f>IF(ISERROR(VLOOKUP(E22,RegDist!$A$5:$D$154,2,0)),"",VLOOKUP(VLOOKUP(E22,RegDist!$A$5:$D$154,2,0),namelookup!$A$1:$B$152,2,0))</f>
        <v>Brent</v>
      </c>
      <c r="C22" s="24">
        <f>IF(ISERROR(VLOOKUP(E22,RegDist!$A$5:$D$154,4,0)),"",VLOOKUP(E22,RegDist!$A$5:$D$154,4,0))</f>
        <v>1.604241148985365</v>
      </c>
      <c r="D22" s="7" t="str">
        <f>IF(ISERROR(VLOOKUP(E22,RegDist!$A$5:$D$154,3,0)),"",VLOOKUP(E22,RegDist!$A$5:$D$154,3,0))</f>
        <v>Not Close</v>
      </c>
      <c r="E22" s="2">
        <v>16</v>
      </c>
    </row>
    <row r="23" spans="2:5" ht="15.75">
      <c r="B23" s="2" t="str">
        <f>IF(ISERROR(VLOOKUP(E23,RegDist!$A$5:$D$154,2,0)),"",VLOOKUP(VLOOKUP(E23,RegDist!$A$5:$D$154,2,0),namelookup!$A$1:$B$152,2,0))</f>
        <v>Islington</v>
      </c>
      <c r="C23" s="24">
        <f>IF(ISERROR(VLOOKUP(E23,RegDist!$A$5:$D$154,4,0)),"",VLOOKUP(E23,RegDist!$A$5:$D$154,4,0))</f>
        <v>1.640209991907828</v>
      </c>
      <c r="D23" s="7" t="str">
        <f>IF(ISERROR(VLOOKUP(E23,RegDist!$A$5:$D$154,3,0)),"",VLOOKUP(E23,RegDist!$A$5:$D$154,3,0))</f>
        <v>Not Close</v>
      </c>
      <c r="E23" s="2">
        <v>17</v>
      </c>
    </row>
    <row r="24" spans="2:5" ht="15.75">
      <c r="B24" s="2" t="str">
        <f>IF(ISERROR(VLOOKUP(E24,RegDist!$A$5:$D$154,2,0)),"",VLOOKUP(VLOOKUP(E24,RegDist!$A$5:$D$154,2,0),namelookup!$A$1:$B$152,2,0))</f>
        <v>Merton</v>
      </c>
      <c r="C24" s="24">
        <f>IF(ISERROR(VLOOKUP(E24,RegDist!$A$5:$D$154,4,0)),"",VLOOKUP(E24,RegDist!$A$5:$D$154,4,0))</f>
        <v>1.6827870476303186</v>
      </c>
      <c r="D24" s="7" t="str">
        <f>IF(ISERROR(VLOOKUP(E24,RegDist!$A$5:$D$154,3,0)),"",VLOOKUP(E24,RegDist!$A$5:$D$154,3,0))</f>
        <v>Not Close</v>
      </c>
      <c r="E24" s="2">
        <v>18</v>
      </c>
    </row>
    <row r="25" spans="2:5" ht="15.75">
      <c r="B25" s="2" t="str">
        <f>IF(ISERROR(VLOOKUP(E25,RegDist!$A$5:$D$154,2,0)),"",VLOOKUP(VLOOKUP(E25,RegDist!$A$5:$D$154,2,0),namelookup!$A$1:$B$152,2,0))</f>
        <v>Camden</v>
      </c>
      <c r="C25" s="24">
        <f>IF(ISERROR(VLOOKUP(E25,RegDist!$A$5:$D$154,4,0)),"",VLOOKUP(E25,RegDist!$A$5:$D$154,4,0))</f>
        <v>1.690877988397065</v>
      </c>
      <c r="D25" s="7" t="str">
        <f>IF(ISERROR(VLOOKUP(E25,RegDist!$A$5:$D$154,3,0)),"",VLOOKUP(E25,RegDist!$A$5:$D$154,3,0))</f>
        <v>Not Close</v>
      </c>
      <c r="E25" s="2">
        <v>19</v>
      </c>
    </row>
    <row r="26" spans="2:5" ht="15.75">
      <c r="B26" s="2" t="str">
        <f>IF(ISERROR(VLOOKUP(E26,RegDist!$A$5:$D$154,2,0)),"",VLOOKUP(VLOOKUP(E26,RegDist!$A$5:$D$154,2,0),namelookup!$A$1:$B$152,2,0))</f>
        <v>Hammersmith and Fulham</v>
      </c>
      <c r="C26" s="24">
        <f>IF(ISERROR(VLOOKUP(E26,RegDist!$A$5:$D$154,4,0)),"",VLOOKUP(E26,RegDist!$A$5:$D$154,4,0))</f>
        <v>1.6912432548113323</v>
      </c>
      <c r="D26" s="7" t="str">
        <f>IF(ISERROR(VLOOKUP(E26,RegDist!$A$5:$D$154,3,0)),"",VLOOKUP(E26,RegDist!$A$5:$D$154,3,0))</f>
        <v>Not Close</v>
      </c>
      <c r="E26" s="2">
        <v>20</v>
      </c>
    </row>
    <row r="27" spans="2:5" ht="15.75">
      <c r="B27" s="2" t="str">
        <f>IF(ISERROR(VLOOKUP(E27,RegDist!$A$5:$D$154,2,0)),"",VLOOKUP(VLOOKUP(E27,RegDist!$A$5:$D$154,2,0),namelookup!$A$1:$B$152,2,0))</f>
        <v>Sutton</v>
      </c>
      <c r="C27" s="24">
        <f>IF(ISERROR(VLOOKUP(E27,RegDist!$A$5:$D$154,4,0)),"",VLOOKUP(E27,RegDist!$A$5:$D$154,4,0))</f>
        <v>1.7013993500037876</v>
      </c>
      <c r="D27" s="7" t="str">
        <f>IF(ISERROR(VLOOKUP(E27,RegDist!$A$5:$D$154,3,0)),"",VLOOKUP(E27,RegDist!$A$5:$D$154,3,0))</f>
        <v>Not Close</v>
      </c>
      <c r="E27" s="2">
        <v>21</v>
      </c>
    </row>
    <row r="28" spans="2:5" ht="15.75">
      <c r="B28" s="2" t="str">
        <f>IF(ISERROR(VLOOKUP(E28,RegDist!$A$5:$D$154,2,0)),"",VLOOKUP(VLOOKUP(E28,RegDist!$A$5:$D$154,2,0),namelookup!$A$1:$B$152,2,0))</f>
        <v>Havering</v>
      </c>
      <c r="C28" s="24">
        <f>IF(ISERROR(VLOOKUP(E28,RegDist!$A$5:$D$154,4,0)),"",VLOOKUP(E28,RegDist!$A$5:$D$154,4,0))</f>
        <v>1.7016830475861737</v>
      </c>
      <c r="D28" s="7" t="str">
        <f>IF(ISERROR(VLOOKUP(E28,RegDist!$A$5:$D$154,3,0)),"",VLOOKUP(E28,RegDist!$A$5:$D$154,3,0))</f>
        <v>Not Close</v>
      </c>
      <c r="E28" s="2">
        <v>22</v>
      </c>
    </row>
    <row r="29" spans="2:5" ht="15.75">
      <c r="B29" s="2" t="str">
        <f>IF(ISERROR(VLOOKUP(E29,RegDist!$A$5:$D$154,2,0)),"",VLOOKUP(VLOOKUP(E29,RegDist!$A$5:$D$154,2,0),namelookup!$A$1:$B$152,2,0))</f>
        <v>Bromley</v>
      </c>
      <c r="C29" s="24">
        <f>IF(ISERROR(VLOOKUP(E29,RegDist!$A$5:$D$154,4,0)),"",VLOOKUP(E29,RegDist!$A$5:$D$154,4,0))</f>
        <v>1.7845243539120113</v>
      </c>
      <c r="D29" s="7" t="str">
        <f>IF(ISERROR(VLOOKUP(E29,RegDist!$A$5:$D$154,3,0)),"",VLOOKUP(E29,RegDist!$A$5:$D$154,3,0))</f>
        <v>Not Close</v>
      </c>
      <c r="E29" s="2">
        <v>23</v>
      </c>
    </row>
    <row r="30" spans="2:5" ht="15.75">
      <c r="B30" s="2" t="str">
        <f>IF(ISERROR(VLOOKUP(E30,RegDist!$A$5:$D$154,2,0)),"",VLOOKUP(VLOOKUP(E30,RegDist!$A$5:$D$154,2,0),namelookup!$A$1:$B$152,2,0))</f>
        <v>Westminster</v>
      </c>
      <c r="C30" s="24">
        <f>IF(ISERROR(VLOOKUP(E30,RegDist!$A$5:$D$154,4,0)),"",VLOOKUP(E30,RegDist!$A$5:$D$154,4,0))</f>
        <v>1.8029247831652058</v>
      </c>
      <c r="D30" s="7" t="str">
        <f>IF(ISERROR(VLOOKUP(E30,RegDist!$A$5:$D$154,3,0)),"",VLOOKUP(E30,RegDist!$A$5:$D$154,3,0))</f>
        <v>Not Close</v>
      </c>
      <c r="E30" s="2">
        <v>24</v>
      </c>
    </row>
    <row r="31" spans="2:5" ht="15.75">
      <c r="B31" s="2" t="str">
        <f>IF(ISERROR(VLOOKUP(E31,RegDist!$A$5:$D$154,2,0)),"",VLOOKUP(VLOOKUP(E31,RegDist!$A$5:$D$154,2,0),namelookup!$A$1:$B$152,2,0))</f>
        <v>Lewisham</v>
      </c>
      <c r="C31" s="24">
        <f>IF(ISERROR(VLOOKUP(E31,RegDist!$A$5:$D$154,4,0)),"",VLOOKUP(E31,RegDist!$A$5:$D$154,4,0))</f>
        <v>1.8034888695195492</v>
      </c>
      <c r="D31" s="7" t="str">
        <f>IF(ISERROR(VLOOKUP(E31,RegDist!$A$5:$D$154,3,0)),"",VLOOKUP(E31,RegDist!$A$5:$D$154,3,0))</f>
        <v>Not Close</v>
      </c>
      <c r="E31" s="2">
        <v>25</v>
      </c>
    </row>
    <row r="32" spans="2:5" ht="15.75">
      <c r="B32" s="2" t="str">
        <f>IF(ISERROR(VLOOKUP(E32,RegDist!$A$5:$D$154,2,0)),"",VLOOKUP(VLOOKUP(E32,RegDist!$A$5:$D$154,2,0),namelookup!$A$1:$B$152,2,0))</f>
        <v>Wandsworth</v>
      </c>
      <c r="C32" s="24">
        <f>IF(ISERROR(VLOOKUP(E32,RegDist!$A$5:$D$154,4,0)),"",VLOOKUP(E32,RegDist!$A$5:$D$154,4,0))</f>
        <v>1.837020481950836</v>
      </c>
      <c r="D32" s="7" t="str">
        <f>IF(ISERROR(VLOOKUP(E32,RegDist!$A$5:$D$154,3,0)),"",VLOOKUP(E32,RegDist!$A$5:$D$154,3,0))</f>
        <v>Not Close</v>
      </c>
      <c r="E32" s="2">
        <v>26</v>
      </c>
    </row>
    <row r="33" spans="2:5" ht="15.75">
      <c r="B33" s="2" t="str">
        <f>IF(ISERROR(VLOOKUP(E33,RegDist!$A$5:$D$154,2,0)),"",VLOOKUP(VLOOKUP(E33,RegDist!$A$5:$D$154,2,0),namelookup!$A$1:$B$152,2,0))</f>
        <v>Lambeth</v>
      </c>
      <c r="C33" s="24">
        <f>IF(ISERROR(VLOOKUP(E33,RegDist!$A$5:$D$154,4,0)),"",VLOOKUP(E33,RegDist!$A$5:$D$154,4,0))</f>
        <v>1.8472687148329248</v>
      </c>
      <c r="D33" s="7" t="str">
        <f>IF(ISERROR(VLOOKUP(E33,RegDist!$A$5:$D$154,3,0)),"",VLOOKUP(E33,RegDist!$A$5:$D$154,3,0))</f>
        <v>Not Close</v>
      </c>
      <c r="E33" s="2">
        <v>27</v>
      </c>
    </row>
    <row r="34" spans="2:5" ht="15.75">
      <c r="B34" s="2" t="str">
        <f>IF(ISERROR(VLOOKUP(E34,RegDist!$A$5:$D$154,2,0)),"",VLOOKUP(VLOOKUP(E34,RegDist!$A$5:$D$154,2,0),namelookup!$A$1:$B$152,2,0))</f>
        <v>Harrow</v>
      </c>
      <c r="C34" s="24">
        <f>IF(ISERROR(VLOOKUP(E34,RegDist!$A$5:$D$154,4,0)),"",VLOOKUP(E34,RegDist!$A$5:$D$154,4,0))</f>
        <v>2.055920864120121</v>
      </c>
      <c r="D34" s="7" t="str">
        <f>IF(ISERROR(VLOOKUP(E34,RegDist!$A$5:$D$154,3,0)),"",VLOOKUP(E34,RegDist!$A$5:$D$154,3,0))</f>
        <v>Not Close</v>
      </c>
      <c r="E34" s="2">
        <v>28</v>
      </c>
    </row>
    <row r="35" spans="2:5" ht="15.75">
      <c r="B35" s="2" t="str">
        <f>IF(ISERROR(VLOOKUP(E35,RegDist!$A$5:$D$154,2,0)),"",VLOOKUP(VLOOKUP(E35,RegDist!$A$5:$D$154,2,0),namelookup!$A$1:$B$152,2,0))</f>
        <v>Kingston upon Thames</v>
      </c>
      <c r="C35" s="24">
        <f>IF(ISERROR(VLOOKUP(E35,RegDist!$A$5:$D$154,4,0)),"",VLOOKUP(E35,RegDist!$A$5:$D$154,4,0))</f>
        <v>2.1051494654729925</v>
      </c>
      <c r="D35" s="7" t="str">
        <f>IF(ISERROR(VLOOKUP(E35,RegDist!$A$5:$D$154,3,0)),"",VLOOKUP(E35,RegDist!$A$5:$D$154,3,0))</f>
        <v>Not Close</v>
      </c>
      <c r="E35" s="2">
        <v>29</v>
      </c>
    </row>
    <row r="36" spans="2:5" ht="15.75">
      <c r="B36" s="2" t="str">
        <f>IF(ISERROR(VLOOKUP(E36,RegDist!$A$5:$D$154,2,0)),"",VLOOKUP(VLOOKUP(E36,RegDist!$A$5:$D$154,2,0),namelookup!$A$1:$B$152,2,0))</f>
        <v>Kensington and Chelsea</v>
      </c>
      <c r="C36" s="24">
        <f>IF(ISERROR(VLOOKUP(E36,RegDist!$A$5:$D$154,4,0)),"",VLOOKUP(E36,RegDist!$A$5:$D$154,4,0))</f>
        <v>2.115339944309105</v>
      </c>
      <c r="D36" s="7" t="str">
        <f>IF(ISERROR(VLOOKUP(E36,RegDist!$A$5:$D$154,3,0)),"",VLOOKUP(E36,RegDist!$A$5:$D$154,3,0))</f>
        <v>Not Close</v>
      </c>
      <c r="E36" s="2">
        <v>30</v>
      </c>
    </row>
    <row r="37" spans="2:5" ht="15.75">
      <c r="B37" s="2" t="str">
        <f>IF(ISERROR(VLOOKUP(E37,RegDist!$A$5:$D$154,2,0)),"",VLOOKUP(VLOOKUP(E37,RegDist!$A$5:$D$154,2,0),namelookup!$A$1:$B$152,2,0))</f>
        <v>Tower Hamlets</v>
      </c>
      <c r="C37" s="24">
        <f>IF(ISERROR(VLOOKUP(E37,RegDist!$A$5:$D$154,4,0)),"",VLOOKUP(E37,RegDist!$A$5:$D$154,4,0))</f>
        <v>2.3263422538203153</v>
      </c>
      <c r="D37" s="7" t="str">
        <f>IF(ISERROR(VLOOKUP(E37,RegDist!$A$5:$D$154,3,0)),"",VLOOKUP(E37,RegDist!$A$5:$D$154,3,0))</f>
        <v>Not Close</v>
      </c>
      <c r="E37" s="2">
        <v>31</v>
      </c>
    </row>
    <row r="38" spans="2:5" ht="15.75">
      <c r="B38" s="2" t="str">
        <f>IF(ISERROR(VLOOKUP(E38,RegDist!$A$5:$D$154,2,0)),"",VLOOKUP(VLOOKUP(E38,RegDist!$A$5:$D$154,2,0),namelookup!$A$1:$B$152,2,0))</f>
        <v>Richmond upon Thames</v>
      </c>
      <c r="C38" s="24">
        <f>IF(ISERROR(VLOOKUP(E38,RegDist!$A$5:$D$154,4,0)),"",VLOOKUP(E38,RegDist!$A$5:$D$154,4,0))</f>
        <v>2.435562701059793</v>
      </c>
      <c r="D38" s="7" t="str">
        <f>IF(ISERROR(VLOOKUP(E38,RegDist!$A$5:$D$154,3,0)),"",VLOOKUP(E38,RegDist!$A$5:$D$154,3,0))</f>
        <v>Not Close</v>
      </c>
      <c r="E38" s="2">
        <v>32</v>
      </c>
    </row>
    <row r="39" spans="2:5" ht="15.75">
      <c r="B39" s="2" t="str">
        <f>IF(ISERROR(VLOOKUP(E39,RegDist!$A$5:$D$154,2,0)),"",VLOOKUP(VLOOKUP(E39,RegDist!$A$5:$D$154,2,0),namelookup!$A$1:$B$152,2,0))</f>
        <v>City of London</v>
      </c>
      <c r="C39" s="24">
        <f>IF(ISERROR(VLOOKUP(E39,RegDist!$A$5:$D$154,4,0)),"",VLOOKUP(E39,RegDist!$A$5:$D$154,4,0))</f>
        <v>2.837019717845203</v>
      </c>
      <c r="D39" s="7" t="str">
        <f>IF(ISERROR(VLOOKUP(E39,RegDist!$A$5:$D$154,3,0)),"",VLOOKUP(E39,RegDist!$A$5:$D$154,3,0))</f>
        <v>Not Close</v>
      </c>
      <c r="E39" s="2">
        <v>33</v>
      </c>
    </row>
    <row r="40" spans="2:5" ht="15.75">
      <c r="B40" s="2">
        <f>IF(ISERROR(VLOOKUP(E40,RegDist!$A$5:$D$154,2,0)),"",VLOOKUP(VLOOKUP(E40,RegDist!$A$5:$D$154,2,0),namelookup!$A$1:$B$152,2,0))</f>
      </c>
      <c r="C40" s="24">
        <f>IF(ISERROR(VLOOKUP(E40,RegDist!$A$5:$D$154,4,0)),"",VLOOKUP(E40,RegDist!$A$5:$D$154,4,0))</f>
      </c>
      <c r="D40" s="7">
        <f>IF(ISERROR(VLOOKUP(E40,RegDist!$A$5:$D$154,3,0)),"",VLOOKUP(E40,RegDist!$A$5:$D$154,3,0))</f>
      </c>
      <c r="E40" s="2">
        <v>34</v>
      </c>
    </row>
    <row r="41" spans="2:5" ht="15.75">
      <c r="B41" s="2">
        <f>IF(ISERROR(VLOOKUP(E41,RegDist!$A$5:$D$154,2,0)),"",VLOOKUP(VLOOKUP(E41,RegDist!$A$5:$D$154,2,0),namelookup!$A$1:$B$152,2,0))</f>
      </c>
      <c r="C41" s="24">
        <f>IF(ISERROR(VLOOKUP(E41,RegDist!$A$5:$D$154,4,0)),"",VLOOKUP(E41,RegDist!$A$5:$D$154,4,0))</f>
      </c>
      <c r="D41" s="7">
        <f>IF(ISERROR(VLOOKUP(E41,RegDist!$A$5:$D$154,3,0)),"",VLOOKUP(E41,RegDist!$A$5:$D$154,3,0))</f>
      </c>
      <c r="E41" s="2">
        <v>35</v>
      </c>
    </row>
    <row r="42" spans="2:5" ht="15.75">
      <c r="B42" s="2">
        <f>IF(ISERROR(VLOOKUP(E42,RegDist!$A$5:$D$154,2,0)),"",VLOOKUP(VLOOKUP(E42,RegDist!$A$5:$D$154,2,0),namelookup!$A$1:$B$152,2,0))</f>
      </c>
      <c r="C42" s="24">
        <f>IF(ISERROR(VLOOKUP(E42,RegDist!$A$5:$D$154,4,0)),"",VLOOKUP(E42,RegDist!$A$5:$D$154,4,0))</f>
      </c>
      <c r="D42" s="7">
        <f>IF(ISERROR(VLOOKUP(E42,RegDist!$A$5:$D$154,3,0)),"",VLOOKUP(E42,RegDist!$A$5:$D$154,3,0))</f>
      </c>
      <c r="E42" s="2">
        <v>36</v>
      </c>
    </row>
    <row r="43" spans="2:5" ht="15.75">
      <c r="B43" s="2">
        <f>IF(ISERROR(VLOOKUP(E43,RegDist!$A$5:$D$154,2,0)),"",VLOOKUP(VLOOKUP(E43,RegDist!$A$5:$D$154,2,0),namelookup!$A$1:$B$152,2,0))</f>
      </c>
      <c r="C43" s="24">
        <f>IF(ISERROR(VLOOKUP(E43,RegDist!$A$5:$D$154,4,0)),"",VLOOKUP(E43,RegDist!$A$5:$D$154,4,0))</f>
      </c>
      <c r="D43" s="7">
        <f>IF(ISERROR(VLOOKUP(E43,RegDist!$A$5:$D$154,3,0)),"",VLOOKUP(E43,RegDist!$A$5:$D$154,3,0))</f>
      </c>
      <c r="E43" s="2">
        <v>37</v>
      </c>
    </row>
  </sheetData>
  <sheetProtection/>
  <mergeCells count="1">
    <mergeCell ref="B1:J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5"/>
  <sheetViews>
    <sheetView zoomScale="90" zoomScaleNormal="90" zoomScalePageLayoutView="0" workbookViewId="0" topLeftCell="A1">
      <selection activeCell="E11" sqref="E11"/>
    </sheetView>
  </sheetViews>
  <sheetFormatPr defaultColWidth="9.140625" defaultRowHeight="12.75"/>
  <cols>
    <col min="1" max="1" width="58.57421875" style="5" customWidth="1"/>
    <col min="2" max="2" width="21.140625" style="5" customWidth="1"/>
    <col min="3" max="3" width="10.28125" style="7" customWidth="1"/>
    <col min="4" max="4" width="32.28125" style="5" customWidth="1"/>
    <col min="5" max="5" width="16.57421875" style="5" customWidth="1"/>
    <col min="6" max="16384" width="9.140625" style="2" customWidth="1"/>
  </cols>
  <sheetData>
    <row r="1" spans="1:5" ht="15.75">
      <c r="A1" s="9" t="s">
        <v>165</v>
      </c>
      <c r="B1" s="9"/>
      <c r="D1" s="3"/>
      <c r="E1" s="3"/>
    </row>
    <row r="2" spans="1:5" ht="15.75">
      <c r="A2" s="4"/>
      <c r="B2" s="4"/>
      <c r="C2" s="23"/>
      <c r="D2" s="3"/>
      <c r="E2" s="3"/>
    </row>
    <row r="3" spans="1:5" ht="16.5" thickBot="1">
      <c r="A3" s="20" t="s">
        <v>161</v>
      </c>
      <c r="B3" s="21" t="s">
        <v>189</v>
      </c>
      <c r="C3" s="22" t="s">
        <v>188</v>
      </c>
      <c r="D3" s="2"/>
      <c r="E3" s="2"/>
    </row>
    <row r="4" spans="1:5" ht="48" thickTop="1">
      <c r="A4" s="11" t="s">
        <v>166</v>
      </c>
      <c r="B4" s="14" t="s">
        <v>190</v>
      </c>
      <c r="C4" s="17">
        <v>3</v>
      </c>
      <c r="D4" s="2"/>
      <c r="E4" s="2"/>
    </row>
    <row r="5" spans="1:5" ht="15.75">
      <c r="A5" s="12" t="s">
        <v>193</v>
      </c>
      <c r="B5" s="15" t="s">
        <v>191</v>
      </c>
      <c r="C5" s="18">
        <v>17</v>
      </c>
      <c r="D5" s="2"/>
      <c r="E5" s="2"/>
    </row>
    <row r="6" spans="1:5" ht="15.75">
      <c r="A6" s="12" t="s">
        <v>168</v>
      </c>
      <c r="B6" s="15" t="s">
        <v>192</v>
      </c>
      <c r="C6" s="18">
        <v>15</v>
      </c>
      <c r="D6" s="2"/>
      <c r="E6" s="2"/>
    </row>
    <row r="7" spans="1:5" ht="31.5">
      <c r="A7" s="12" t="s">
        <v>169</v>
      </c>
      <c r="B7" s="15" t="s">
        <v>194</v>
      </c>
      <c r="C7" s="18">
        <v>4</v>
      </c>
      <c r="D7" s="2"/>
      <c r="E7" s="2"/>
    </row>
    <row r="8" spans="1:5" ht="15.75">
      <c r="A8" s="12" t="s">
        <v>170</v>
      </c>
      <c r="B8" s="15" t="s">
        <v>194</v>
      </c>
      <c r="C8" s="18">
        <v>19</v>
      </c>
      <c r="D8" s="2"/>
      <c r="E8" s="2"/>
    </row>
    <row r="9" spans="1:5" ht="15.75">
      <c r="A9" s="12" t="s">
        <v>171</v>
      </c>
      <c r="B9" s="15" t="s">
        <v>194</v>
      </c>
      <c r="C9" s="18">
        <v>8</v>
      </c>
      <c r="D9" s="2"/>
      <c r="E9" s="2"/>
    </row>
    <row r="10" spans="1:5" ht="15.75">
      <c r="A10" s="12" t="s">
        <v>172</v>
      </c>
      <c r="B10" s="15" t="s">
        <v>194</v>
      </c>
      <c r="C10" s="18">
        <v>12</v>
      </c>
      <c r="D10" s="2"/>
      <c r="E10" s="2"/>
    </row>
    <row r="11" spans="1:5" ht="31.5">
      <c r="A11" s="12" t="s">
        <v>173</v>
      </c>
      <c r="B11" s="15" t="s">
        <v>194</v>
      </c>
      <c r="C11" s="18">
        <v>5</v>
      </c>
      <c r="D11" s="2"/>
      <c r="E11" s="2"/>
    </row>
    <row r="12" spans="1:5" ht="31.5">
      <c r="A12" s="12" t="s">
        <v>174</v>
      </c>
      <c r="B12" s="15" t="s">
        <v>194</v>
      </c>
      <c r="C12" s="18">
        <v>9</v>
      </c>
      <c r="D12" s="2"/>
      <c r="E12" s="2"/>
    </row>
    <row r="13" spans="1:5" ht="15.75">
      <c r="A13" s="12" t="s">
        <v>175</v>
      </c>
      <c r="B13" s="15" t="s">
        <v>194</v>
      </c>
      <c r="C13" s="18">
        <v>5</v>
      </c>
      <c r="D13" s="2"/>
      <c r="E13" s="2"/>
    </row>
    <row r="14" spans="1:5" ht="15.75">
      <c r="A14" s="12" t="s">
        <v>176</v>
      </c>
      <c r="B14" s="15" t="s">
        <v>194</v>
      </c>
      <c r="C14" s="18">
        <v>9</v>
      </c>
      <c r="D14" s="2"/>
      <c r="E14" s="2"/>
    </row>
    <row r="15" spans="1:5" ht="15.75">
      <c r="A15" s="12" t="s">
        <v>177</v>
      </c>
      <c r="B15" s="15" t="s">
        <v>194</v>
      </c>
      <c r="C15" s="18">
        <v>2</v>
      </c>
      <c r="D15" s="2"/>
      <c r="E15" s="2"/>
    </row>
    <row r="16" spans="1:5" ht="15.75">
      <c r="A16" s="12" t="s">
        <v>178</v>
      </c>
      <c r="B16" s="15" t="s">
        <v>194</v>
      </c>
      <c r="C16" s="18">
        <v>7</v>
      </c>
      <c r="D16" s="2"/>
      <c r="E16" s="2"/>
    </row>
    <row r="17" spans="1:5" ht="15.75">
      <c r="A17" s="12" t="s">
        <v>179</v>
      </c>
      <c r="B17" s="15" t="s">
        <v>194</v>
      </c>
      <c r="C17" s="18">
        <v>16</v>
      </c>
      <c r="D17" s="2"/>
      <c r="E17" s="2"/>
    </row>
    <row r="18" spans="1:5" ht="15.75">
      <c r="A18" s="12" t="s">
        <v>180</v>
      </c>
      <c r="B18" s="15" t="s">
        <v>194</v>
      </c>
      <c r="C18" s="18">
        <v>30</v>
      </c>
      <c r="D18" s="2"/>
      <c r="E18" s="2"/>
    </row>
    <row r="19" spans="1:4" ht="15.75">
      <c r="A19" s="12" t="s">
        <v>181</v>
      </c>
      <c r="B19" s="15" t="s">
        <v>194</v>
      </c>
      <c r="C19" s="18">
        <v>14</v>
      </c>
      <c r="D19" s="2"/>
    </row>
    <row r="20" spans="1:4" ht="15.75">
      <c r="A20" s="12" t="s">
        <v>182</v>
      </c>
      <c r="B20" s="15" t="s">
        <v>194</v>
      </c>
      <c r="C20" s="18">
        <v>8</v>
      </c>
      <c r="D20" s="2"/>
    </row>
    <row r="21" spans="1:4" ht="15.75">
      <c r="A21" s="12" t="s">
        <v>183</v>
      </c>
      <c r="B21" s="15" t="s">
        <v>194</v>
      </c>
      <c r="C21" s="18">
        <v>27</v>
      </c>
      <c r="D21" s="2"/>
    </row>
    <row r="22" spans="1:4" ht="15.75">
      <c r="A22" s="12" t="s">
        <v>184</v>
      </c>
      <c r="B22" s="15" t="s">
        <v>194</v>
      </c>
      <c r="C22" s="18">
        <v>6</v>
      </c>
      <c r="D22" s="2"/>
    </row>
    <row r="23" spans="1:4" ht="15.75">
      <c r="A23" s="12" t="s">
        <v>185</v>
      </c>
      <c r="B23" s="15" t="s">
        <v>194</v>
      </c>
      <c r="C23" s="18">
        <v>24</v>
      </c>
      <c r="D23" s="2"/>
    </row>
    <row r="24" spans="1:4" ht="15.75">
      <c r="A24" s="12" t="s">
        <v>186</v>
      </c>
      <c r="B24" s="15" t="s">
        <v>194</v>
      </c>
      <c r="C24" s="18">
        <v>9</v>
      </c>
      <c r="D24" s="2"/>
    </row>
    <row r="25" spans="1:4" ht="31.5">
      <c r="A25" s="13" t="s">
        <v>187</v>
      </c>
      <c r="B25" s="16" t="s">
        <v>194</v>
      </c>
      <c r="C25" s="19">
        <v>4</v>
      </c>
      <c r="D25" s="2"/>
    </row>
  </sheetData>
  <sheetProtection/>
  <printOptions/>
  <pageMargins left="0.43" right="0.58" top="0.53" bottom="0.78" header="0.3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53"/>
  <sheetViews>
    <sheetView zoomScalePageLayoutView="0" workbookViewId="0" topLeftCell="A1">
      <pane ySplit="1" topLeftCell="A2" activePane="bottomLeft" state="frozen"/>
      <selection pane="topLeft" activeCell="AJ171" sqref="AJ171"/>
      <selection pane="bottomLeft" activeCell="G4" sqref="G4"/>
    </sheetView>
  </sheetViews>
  <sheetFormatPr defaultColWidth="9.140625" defaultRowHeight="12.75"/>
  <cols>
    <col min="2" max="2" width="31.28125" style="0" customWidth="1"/>
    <col min="3" max="3" width="17.57421875" style="0" customWidth="1"/>
    <col min="7" max="7" width="21.7109375" style="0" bestFit="1" customWidth="1"/>
  </cols>
  <sheetData>
    <row r="1" spans="1:8" ht="12.75">
      <c r="A1" t="s">
        <v>201</v>
      </c>
      <c r="B1" t="s">
        <v>152</v>
      </c>
      <c r="C1" t="s">
        <v>202</v>
      </c>
      <c r="D1" t="s">
        <v>213</v>
      </c>
      <c r="G1" t="s">
        <v>210</v>
      </c>
      <c r="H1">
        <v>1</v>
      </c>
    </row>
    <row r="2" spans="1:8" ht="12.75">
      <c r="A2">
        <v>201</v>
      </c>
      <c r="B2" t="s">
        <v>4</v>
      </c>
      <c r="C2" t="s">
        <v>203</v>
      </c>
      <c r="D2">
        <f>VLOOKUP(C2,$G$1:$H$9,2,0)</f>
        <v>3</v>
      </c>
      <c r="G2" t="s">
        <v>211</v>
      </c>
      <c r="H2">
        <v>2</v>
      </c>
    </row>
    <row r="3" spans="1:8" ht="12.75">
      <c r="A3">
        <v>202</v>
      </c>
      <c r="B3" t="s">
        <v>5</v>
      </c>
      <c r="C3" t="s">
        <v>203</v>
      </c>
      <c r="D3">
        <f aca="true" t="shared" si="0" ref="D3:D66">VLOOKUP(C3,$G$1:$H$9,2,0)</f>
        <v>3</v>
      </c>
      <c r="G3" t="s">
        <v>203</v>
      </c>
      <c r="H3">
        <v>3</v>
      </c>
    </row>
    <row r="4" spans="1:8" ht="12.75">
      <c r="A4">
        <v>203</v>
      </c>
      <c r="B4" t="s">
        <v>6</v>
      </c>
      <c r="C4" t="s">
        <v>203</v>
      </c>
      <c r="D4">
        <f t="shared" si="0"/>
        <v>3</v>
      </c>
      <c r="G4" t="s">
        <v>208</v>
      </c>
      <c r="H4">
        <v>4</v>
      </c>
    </row>
    <row r="5" spans="1:8" ht="12.75">
      <c r="A5">
        <v>204</v>
      </c>
      <c r="B5" t="s">
        <v>7</v>
      </c>
      <c r="C5" t="s">
        <v>203</v>
      </c>
      <c r="D5">
        <f t="shared" si="0"/>
        <v>3</v>
      </c>
      <c r="G5" t="s">
        <v>206</v>
      </c>
      <c r="H5">
        <v>5</v>
      </c>
    </row>
    <row r="6" spans="1:8" ht="12.75">
      <c r="A6">
        <v>205</v>
      </c>
      <c r="B6" t="s">
        <v>8</v>
      </c>
      <c r="C6" t="s">
        <v>203</v>
      </c>
      <c r="D6">
        <f t="shared" si="0"/>
        <v>3</v>
      </c>
      <c r="G6" t="s">
        <v>212</v>
      </c>
      <c r="H6">
        <v>6</v>
      </c>
    </row>
    <row r="7" spans="1:8" ht="12.75">
      <c r="A7">
        <v>206</v>
      </c>
      <c r="B7" t="s">
        <v>9</v>
      </c>
      <c r="C7" t="s">
        <v>203</v>
      </c>
      <c r="D7">
        <f t="shared" si="0"/>
        <v>3</v>
      </c>
      <c r="G7" t="s">
        <v>209</v>
      </c>
      <c r="H7">
        <v>7</v>
      </c>
    </row>
    <row r="8" spans="1:8" ht="12.75">
      <c r="A8">
        <v>207</v>
      </c>
      <c r="B8" t="s">
        <v>10</v>
      </c>
      <c r="C8" t="s">
        <v>203</v>
      </c>
      <c r="D8">
        <f t="shared" si="0"/>
        <v>3</v>
      </c>
      <c r="G8" t="s">
        <v>205</v>
      </c>
      <c r="H8">
        <v>8</v>
      </c>
    </row>
    <row r="9" spans="1:8" ht="12.75">
      <c r="A9">
        <v>208</v>
      </c>
      <c r="B9" t="s">
        <v>11</v>
      </c>
      <c r="C9" t="s">
        <v>203</v>
      </c>
      <c r="D9">
        <f t="shared" si="0"/>
        <v>3</v>
      </c>
      <c r="G9" t="s">
        <v>207</v>
      </c>
      <c r="H9">
        <v>9</v>
      </c>
    </row>
    <row r="10" spans="1:4" ht="12.75">
      <c r="A10">
        <v>209</v>
      </c>
      <c r="B10" t="s">
        <v>12</v>
      </c>
      <c r="C10" t="s">
        <v>203</v>
      </c>
      <c r="D10">
        <f t="shared" si="0"/>
        <v>3</v>
      </c>
    </row>
    <row r="11" spans="1:4" ht="12.75">
      <c r="A11">
        <v>210</v>
      </c>
      <c r="B11" t="s">
        <v>13</v>
      </c>
      <c r="C11" t="s">
        <v>203</v>
      </c>
      <c r="D11">
        <f t="shared" si="0"/>
        <v>3</v>
      </c>
    </row>
    <row r="12" spans="1:4" ht="12.75">
      <c r="A12">
        <v>211</v>
      </c>
      <c r="B12" t="s">
        <v>14</v>
      </c>
      <c r="C12" t="s">
        <v>203</v>
      </c>
      <c r="D12">
        <f t="shared" si="0"/>
        <v>3</v>
      </c>
    </row>
    <row r="13" spans="1:4" ht="12.75">
      <c r="A13">
        <v>212</v>
      </c>
      <c r="B13" t="s">
        <v>15</v>
      </c>
      <c r="C13" t="s">
        <v>203</v>
      </c>
      <c r="D13">
        <f t="shared" si="0"/>
        <v>3</v>
      </c>
    </row>
    <row r="14" spans="1:4" ht="12.75">
      <c r="A14">
        <v>213</v>
      </c>
      <c r="B14" t="s">
        <v>16</v>
      </c>
      <c r="C14" t="s">
        <v>203</v>
      </c>
      <c r="D14">
        <f t="shared" si="0"/>
        <v>3</v>
      </c>
    </row>
    <row r="15" spans="1:4" ht="12.75">
      <c r="A15">
        <v>301</v>
      </c>
      <c r="B15" t="s">
        <v>204</v>
      </c>
      <c r="C15" t="s">
        <v>203</v>
      </c>
      <c r="D15">
        <f t="shared" si="0"/>
        <v>3</v>
      </c>
    </row>
    <row r="16" spans="1:4" ht="12.75">
      <c r="A16">
        <v>302</v>
      </c>
      <c r="B16" t="s">
        <v>17</v>
      </c>
      <c r="C16" t="s">
        <v>203</v>
      </c>
      <c r="D16">
        <f t="shared" si="0"/>
        <v>3</v>
      </c>
    </row>
    <row r="17" spans="1:4" ht="12.75">
      <c r="A17">
        <v>303</v>
      </c>
      <c r="B17" t="s">
        <v>18</v>
      </c>
      <c r="C17" t="s">
        <v>203</v>
      </c>
      <c r="D17">
        <f t="shared" si="0"/>
        <v>3</v>
      </c>
    </row>
    <row r="18" spans="1:4" ht="12.75">
      <c r="A18">
        <v>304</v>
      </c>
      <c r="B18" t="s">
        <v>19</v>
      </c>
      <c r="C18" t="s">
        <v>203</v>
      </c>
      <c r="D18">
        <f t="shared" si="0"/>
        <v>3</v>
      </c>
    </row>
    <row r="19" spans="1:4" ht="12.75">
      <c r="A19">
        <v>305</v>
      </c>
      <c r="B19" t="s">
        <v>20</v>
      </c>
      <c r="C19" t="s">
        <v>203</v>
      </c>
      <c r="D19">
        <f t="shared" si="0"/>
        <v>3</v>
      </c>
    </row>
    <row r="20" spans="1:4" ht="12.75">
      <c r="A20">
        <v>306</v>
      </c>
      <c r="B20" t="s">
        <v>21</v>
      </c>
      <c r="C20" t="s">
        <v>203</v>
      </c>
      <c r="D20">
        <f t="shared" si="0"/>
        <v>3</v>
      </c>
    </row>
    <row r="21" spans="1:4" ht="12.75">
      <c r="A21">
        <v>307</v>
      </c>
      <c r="B21" t="s">
        <v>22</v>
      </c>
      <c r="C21" t="s">
        <v>203</v>
      </c>
      <c r="D21">
        <f t="shared" si="0"/>
        <v>3</v>
      </c>
    </row>
    <row r="22" spans="1:4" ht="12.75">
      <c r="A22">
        <v>308</v>
      </c>
      <c r="B22" t="s">
        <v>23</v>
      </c>
      <c r="C22" t="s">
        <v>203</v>
      </c>
      <c r="D22">
        <f t="shared" si="0"/>
        <v>3</v>
      </c>
    </row>
    <row r="23" spans="1:4" ht="12.75">
      <c r="A23">
        <v>309</v>
      </c>
      <c r="B23" t="s">
        <v>24</v>
      </c>
      <c r="C23" t="s">
        <v>203</v>
      </c>
      <c r="D23">
        <f t="shared" si="0"/>
        <v>3</v>
      </c>
    </row>
    <row r="24" spans="1:4" ht="12.75">
      <c r="A24">
        <v>310</v>
      </c>
      <c r="B24" t="s">
        <v>25</v>
      </c>
      <c r="C24" t="s">
        <v>203</v>
      </c>
      <c r="D24">
        <f t="shared" si="0"/>
        <v>3</v>
      </c>
    </row>
    <row r="25" spans="1:4" ht="12.75">
      <c r="A25">
        <v>311</v>
      </c>
      <c r="B25" t="s">
        <v>26</v>
      </c>
      <c r="C25" t="s">
        <v>203</v>
      </c>
      <c r="D25">
        <f t="shared" si="0"/>
        <v>3</v>
      </c>
    </row>
    <row r="26" spans="1:4" ht="12.75">
      <c r="A26">
        <v>312</v>
      </c>
      <c r="B26" t="s">
        <v>27</v>
      </c>
      <c r="C26" t="s">
        <v>203</v>
      </c>
      <c r="D26">
        <f t="shared" si="0"/>
        <v>3</v>
      </c>
    </row>
    <row r="27" spans="1:4" ht="12.75">
      <c r="A27">
        <v>313</v>
      </c>
      <c r="B27" t="s">
        <v>28</v>
      </c>
      <c r="C27" t="s">
        <v>203</v>
      </c>
      <c r="D27">
        <f t="shared" si="0"/>
        <v>3</v>
      </c>
    </row>
    <row r="28" spans="1:4" ht="12.75">
      <c r="A28">
        <v>314</v>
      </c>
      <c r="B28" t="s">
        <v>29</v>
      </c>
      <c r="C28" t="s">
        <v>203</v>
      </c>
      <c r="D28">
        <f t="shared" si="0"/>
        <v>3</v>
      </c>
    </row>
    <row r="29" spans="1:4" ht="12.75">
      <c r="A29">
        <v>315</v>
      </c>
      <c r="B29" t="s">
        <v>30</v>
      </c>
      <c r="C29" t="s">
        <v>203</v>
      </c>
      <c r="D29">
        <f t="shared" si="0"/>
        <v>3</v>
      </c>
    </row>
    <row r="30" spans="1:4" ht="12.75">
      <c r="A30">
        <v>316</v>
      </c>
      <c r="B30" t="s">
        <v>31</v>
      </c>
      <c r="C30" t="s">
        <v>203</v>
      </c>
      <c r="D30">
        <f t="shared" si="0"/>
        <v>3</v>
      </c>
    </row>
    <row r="31" spans="1:4" ht="12.75">
      <c r="A31">
        <v>317</v>
      </c>
      <c r="B31" t="s">
        <v>32</v>
      </c>
      <c r="C31" t="s">
        <v>203</v>
      </c>
      <c r="D31">
        <f t="shared" si="0"/>
        <v>3</v>
      </c>
    </row>
    <row r="32" spans="1:4" ht="12.75">
      <c r="A32">
        <v>318</v>
      </c>
      <c r="B32" t="s">
        <v>33</v>
      </c>
      <c r="C32" t="s">
        <v>203</v>
      </c>
      <c r="D32">
        <f t="shared" si="0"/>
        <v>3</v>
      </c>
    </row>
    <row r="33" spans="1:4" ht="12.75">
      <c r="A33">
        <v>319</v>
      </c>
      <c r="B33" t="s">
        <v>34</v>
      </c>
      <c r="C33" t="s">
        <v>203</v>
      </c>
      <c r="D33">
        <f t="shared" si="0"/>
        <v>3</v>
      </c>
    </row>
    <row r="34" spans="1:4" ht="12.75">
      <c r="A34">
        <v>320</v>
      </c>
      <c r="B34" t="s">
        <v>35</v>
      </c>
      <c r="C34" t="s">
        <v>203</v>
      </c>
      <c r="D34">
        <f t="shared" si="0"/>
        <v>3</v>
      </c>
    </row>
    <row r="35" spans="1:4" ht="12.75">
      <c r="A35">
        <v>330</v>
      </c>
      <c r="B35" t="s">
        <v>36</v>
      </c>
      <c r="C35" t="s">
        <v>205</v>
      </c>
      <c r="D35">
        <f t="shared" si="0"/>
        <v>8</v>
      </c>
    </row>
    <row r="36" spans="1:4" ht="12.75">
      <c r="A36">
        <v>331</v>
      </c>
      <c r="B36" t="s">
        <v>37</v>
      </c>
      <c r="C36" t="s">
        <v>205</v>
      </c>
      <c r="D36">
        <f t="shared" si="0"/>
        <v>8</v>
      </c>
    </row>
    <row r="37" spans="1:4" ht="12.75">
      <c r="A37">
        <v>332</v>
      </c>
      <c r="B37" t="s">
        <v>38</v>
      </c>
      <c r="C37" t="s">
        <v>205</v>
      </c>
      <c r="D37">
        <f t="shared" si="0"/>
        <v>8</v>
      </c>
    </row>
    <row r="38" spans="1:4" ht="12.75">
      <c r="A38">
        <v>333</v>
      </c>
      <c r="B38" t="s">
        <v>39</v>
      </c>
      <c r="C38" t="s">
        <v>205</v>
      </c>
      <c r="D38">
        <f t="shared" si="0"/>
        <v>8</v>
      </c>
    </row>
    <row r="39" spans="1:4" ht="12.75">
      <c r="A39">
        <v>334</v>
      </c>
      <c r="B39" t="s">
        <v>40</v>
      </c>
      <c r="C39" t="s">
        <v>205</v>
      </c>
      <c r="D39">
        <f t="shared" si="0"/>
        <v>8</v>
      </c>
    </row>
    <row r="40" spans="1:4" ht="12.75">
      <c r="A40">
        <v>335</v>
      </c>
      <c r="B40" t="s">
        <v>41</v>
      </c>
      <c r="C40" t="s">
        <v>205</v>
      </c>
      <c r="D40">
        <f t="shared" si="0"/>
        <v>8</v>
      </c>
    </row>
    <row r="41" spans="1:4" ht="12.75">
      <c r="A41">
        <v>336</v>
      </c>
      <c r="B41" t="s">
        <v>42</v>
      </c>
      <c r="C41" t="s">
        <v>205</v>
      </c>
      <c r="D41">
        <f t="shared" si="0"/>
        <v>8</v>
      </c>
    </row>
    <row r="42" spans="1:4" ht="12.75">
      <c r="A42">
        <v>340</v>
      </c>
      <c r="B42" t="s">
        <v>43</v>
      </c>
      <c r="C42" t="s">
        <v>206</v>
      </c>
      <c r="D42">
        <f t="shared" si="0"/>
        <v>5</v>
      </c>
    </row>
    <row r="43" spans="1:4" ht="12.75">
      <c r="A43">
        <v>341</v>
      </c>
      <c r="B43" t="s">
        <v>44</v>
      </c>
      <c r="C43" t="s">
        <v>206</v>
      </c>
      <c r="D43">
        <f t="shared" si="0"/>
        <v>5</v>
      </c>
    </row>
    <row r="44" spans="1:4" ht="12.75">
      <c r="A44">
        <v>342</v>
      </c>
      <c r="B44" t="s">
        <v>45</v>
      </c>
      <c r="C44" t="s">
        <v>206</v>
      </c>
      <c r="D44">
        <f t="shared" si="0"/>
        <v>5</v>
      </c>
    </row>
    <row r="45" spans="1:4" ht="12.75">
      <c r="A45">
        <v>343</v>
      </c>
      <c r="B45" t="s">
        <v>46</v>
      </c>
      <c r="C45" t="s">
        <v>206</v>
      </c>
      <c r="D45">
        <f t="shared" si="0"/>
        <v>5</v>
      </c>
    </row>
    <row r="46" spans="1:4" ht="12.75">
      <c r="A46">
        <v>344</v>
      </c>
      <c r="B46" t="s">
        <v>47</v>
      </c>
      <c r="C46" t="s">
        <v>206</v>
      </c>
      <c r="D46">
        <f t="shared" si="0"/>
        <v>5</v>
      </c>
    </row>
    <row r="47" spans="1:4" ht="12.75">
      <c r="A47">
        <v>350</v>
      </c>
      <c r="B47" t="s">
        <v>48</v>
      </c>
      <c r="C47" t="s">
        <v>206</v>
      </c>
      <c r="D47">
        <f t="shared" si="0"/>
        <v>5</v>
      </c>
    </row>
    <row r="48" spans="1:4" ht="12.75">
      <c r="A48">
        <v>351</v>
      </c>
      <c r="B48" t="s">
        <v>49</v>
      </c>
      <c r="C48" t="s">
        <v>206</v>
      </c>
      <c r="D48">
        <f t="shared" si="0"/>
        <v>5</v>
      </c>
    </row>
    <row r="49" spans="1:4" ht="12.75">
      <c r="A49">
        <v>352</v>
      </c>
      <c r="B49" t="s">
        <v>50</v>
      </c>
      <c r="C49" t="s">
        <v>206</v>
      </c>
      <c r="D49">
        <f t="shared" si="0"/>
        <v>5</v>
      </c>
    </row>
    <row r="50" spans="1:4" ht="12.75">
      <c r="A50">
        <v>353</v>
      </c>
      <c r="B50" t="s">
        <v>51</v>
      </c>
      <c r="C50" t="s">
        <v>206</v>
      </c>
      <c r="D50">
        <f t="shared" si="0"/>
        <v>5</v>
      </c>
    </row>
    <row r="51" spans="1:4" ht="12.75">
      <c r="A51">
        <v>354</v>
      </c>
      <c r="B51" t="s">
        <v>52</v>
      </c>
      <c r="C51" t="s">
        <v>206</v>
      </c>
      <c r="D51">
        <f t="shared" si="0"/>
        <v>5</v>
      </c>
    </row>
    <row r="52" spans="1:4" ht="12.75">
      <c r="A52">
        <v>355</v>
      </c>
      <c r="B52" t="s">
        <v>53</v>
      </c>
      <c r="C52" t="s">
        <v>206</v>
      </c>
      <c r="D52">
        <f t="shared" si="0"/>
        <v>5</v>
      </c>
    </row>
    <row r="53" spans="1:4" ht="12.75">
      <c r="A53">
        <v>356</v>
      </c>
      <c r="B53" t="s">
        <v>54</v>
      </c>
      <c r="C53" t="s">
        <v>206</v>
      </c>
      <c r="D53">
        <f t="shared" si="0"/>
        <v>5</v>
      </c>
    </row>
    <row r="54" spans="1:4" ht="12.75">
      <c r="A54">
        <v>357</v>
      </c>
      <c r="B54" t="s">
        <v>55</v>
      </c>
      <c r="C54" t="s">
        <v>206</v>
      </c>
      <c r="D54">
        <f t="shared" si="0"/>
        <v>5</v>
      </c>
    </row>
    <row r="55" spans="1:4" ht="12.75">
      <c r="A55">
        <v>358</v>
      </c>
      <c r="B55" t="s">
        <v>56</v>
      </c>
      <c r="C55" t="s">
        <v>206</v>
      </c>
      <c r="D55">
        <f t="shared" si="0"/>
        <v>5</v>
      </c>
    </row>
    <row r="56" spans="1:4" ht="12.75">
      <c r="A56">
        <v>359</v>
      </c>
      <c r="B56" t="s">
        <v>57</v>
      </c>
      <c r="C56" t="s">
        <v>206</v>
      </c>
      <c r="D56">
        <f t="shared" si="0"/>
        <v>5</v>
      </c>
    </row>
    <row r="57" spans="1:4" ht="12.75">
      <c r="A57">
        <v>370</v>
      </c>
      <c r="B57" t="s">
        <v>58</v>
      </c>
      <c r="C57" t="s">
        <v>207</v>
      </c>
      <c r="D57">
        <f t="shared" si="0"/>
        <v>9</v>
      </c>
    </row>
    <row r="58" spans="1:4" ht="12.75">
      <c r="A58">
        <v>371</v>
      </c>
      <c r="B58" t="s">
        <v>59</v>
      </c>
      <c r="C58" t="s">
        <v>207</v>
      </c>
      <c r="D58">
        <f t="shared" si="0"/>
        <v>9</v>
      </c>
    </row>
    <row r="59" spans="1:4" ht="12.75">
      <c r="A59">
        <v>372</v>
      </c>
      <c r="B59" t="s">
        <v>60</v>
      </c>
      <c r="C59" t="s">
        <v>207</v>
      </c>
      <c r="D59">
        <f t="shared" si="0"/>
        <v>9</v>
      </c>
    </row>
    <row r="60" spans="1:4" ht="12.75">
      <c r="A60">
        <v>373</v>
      </c>
      <c r="B60" t="s">
        <v>61</v>
      </c>
      <c r="C60" t="s">
        <v>207</v>
      </c>
      <c r="D60">
        <f t="shared" si="0"/>
        <v>9</v>
      </c>
    </row>
    <row r="61" spans="1:4" ht="12.75">
      <c r="A61">
        <v>380</v>
      </c>
      <c r="B61" t="s">
        <v>62</v>
      </c>
      <c r="C61" t="s">
        <v>207</v>
      </c>
      <c r="D61">
        <f t="shared" si="0"/>
        <v>9</v>
      </c>
    </row>
    <row r="62" spans="1:4" ht="12.75">
      <c r="A62">
        <v>381</v>
      </c>
      <c r="B62" t="s">
        <v>63</v>
      </c>
      <c r="C62" t="s">
        <v>207</v>
      </c>
      <c r="D62">
        <f t="shared" si="0"/>
        <v>9</v>
      </c>
    </row>
    <row r="63" spans="1:4" ht="12.75">
      <c r="A63">
        <v>382</v>
      </c>
      <c r="B63" t="s">
        <v>64</v>
      </c>
      <c r="C63" t="s">
        <v>207</v>
      </c>
      <c r="D63">
        <f t="shared" si="0"/>
        <v>9</v>
      </c>
    </row>
    <row r="64" spans="1:4" ht="12.75">
      <c r="A64">
        <v>383</v>
      </c>
      <c r="B64" t="s">
        <v>65</v>
      </c>
      <c r="C64" t="s">
        <v>207</v>
      </c>
      <c r="D64">
        <f t="shared" si="0"/>
        <v>9</v>
      </c>
    </row>
    <row r="65" spans="1:4" ht="12.75">
      <c r="A65">
        <v>384</v>
      </c>
      <c r="B65" t="s">
        <v>66</v>
      </c>
      <c r="C65" t="s">
        <v>207</v>
      </c>
      <c r="D65">
        <f t="shared" si="0"/>
        <v>9</v>
      </c>
    </row>
    <row r="66" spans="1:4" ht="12.75">
      <c r="A66">
        <v>390</v>
      </c>
      <c r="B66" t="s">
        <v>67</v>
      </c>
      <c r="C66" t="s">
        <v>208</v>
      </c>
      <c r="D66">
        <f t="shared" si="0"/>
        <v>4</v>
      </c>
    </row>
    <row r="67" spans="1:4" ht="12.75">
      <c r="A67">
        <v>391</v>
      </c>
      <c r="B67" t="s">
        <v>68</v>
      </c>
      <c r="C67" t="s">
        <v>208</v>
      </c>
      <c r="D67">
        <f aca="true" t="shared" si="1" ref="D67:D130">VLOOKUP(C67,$G$1:$H$9,2,0)</f>
        <v>4</v>
      </c>
    </row>
    <row r="68" spans="1:4" ht="12.75">
      <c r="A68">
        <v>392</v>
      </c>
      <c r="B68" t="s">
        <v>69</v>
      </c>
      <c r="C68" t="s">
        <v>208</v>
      </c>
      <c r="D68">
        <f t="shared" si="1"/>
        <v>4</v>
      </c>
    </row>
    <row r="69" spans="1:4" ht="12.75">
      <c r="A69">
        <v>393</v>
      </c>
      <c r="B69" t="s">
        <v>70</v>
      </c>
      <c r="C69" t="s">
        <v>208</v>
      </c>
      <c r="D69">
        <f t="shared" si="1"/>
        <v>4</v>
      </c>
    </row>
    <row r="70" spans="1:4" ht="12.75">
      <c r="A70">
        <v>394</v>
      </c>
      <c r="B70" t="s">
        <v>71</v>
      </c>
      <c r="C70" t="s">
        <v>208</v>
      </c>
      <c r="D70">
        <f t="shared" si="1"/>
        <v>4</v>
      </c>
    </row>
    <row r="71" spans="1:4" ht="12.75">
      <c r="A71">
        <v>420</v>
      </c>
      <c r="B71" t="s">
        <v>72</v>
      </c>
      <c r="C71" t="s">
        <v>209</v>
      </c>
      <c r="D71">
        <f t="shared" si="1"/>
        <v>7</v>
      </c>
    </row>
    <row r="72" spans="1:4" ht="12.75">
      <c r="A72">
        <v>800</v>
      </c>
      <c r="B72" t="s">
        <v>73</v>
      </c>
      <c r="C72" t="s">
        <v>209</v>
      </c>
      <c r="D72">
        <f t="shared" si="1"/>
        <v>7</v>
      </c>
    </row>
    <row r="73" spans="1:4" ht="12.75">
      <c r="A73">
        <v>801</v>
      </c>
      <c r="B73" t="s">
        <v>74</v>
      </c>
      <c r="C73" t="s">
        <v>209</v>
      </c>
      <c r="D73">
        <f t="shared" si="1"/>
        <v>7</v>
      </c>
    </row>
    <row r="74" spans="1:4" ht="12.75">
      <c r="A74">
        <v>802</v>
      </c>
      <c r="B74" t="s">
        <v>75</v>
      </c>
      <c r="C74" t="s">
        <v>209</v>
      </c>
      <c r="D74">
        <f t="shared" si="1"/>
        <v>7</v>
      </c>
    </row>
    <row r="75" spans="1:4" ht="12.75">
      <c r="A75">
        <v>803</v>
      </c>
      <c r="B75" t="s">
        <v>76</v>
      </c>
      <c r="C75" t="s">
        <v>209</v>
      </c>
      <c r="D75">
        <f t="shared" si="1"/>
        <v>7</v>
      </c>
    </row>
    <row r="76" spans="1:4" ht="12.75">
      <c r="A76">
        <v>805</v>
      </c>
      <c r="B76" t="s">
        <v>77</v>
      </c>
      <c r="C76" t="s">
        <v>208</v>
      </c>
      <c r="D76">
        <f t="shared" si="1"/>
        <v>4</v>
      </c>
    </row>
    <row r="77" spans="1:4" ht="12.75">
      <c r="A77">
        <v>806</v>
      </c>
      <c r="B77" t="s">
        <v>78</v>
      </c>
      <c r="C77" t="s">
        <v>208</v>
      </c>
      <c r="D77">
        <f t="shared" si="1"/>
        <v>4</v>
      </c>
    </row>
    <row r="78" spans="1:4" ht="12.75">
      <c r="A78">
        <v>807</v>
      </c>
      <c r="B78" t="s">
        <v>79</v>
      </c>
      <c r="C78" t="s">
        <v>208</v>
      </c>
      <c r="D78">
        <f t="shared" si="1"/>
        <v>4</v>
      </c>
    </row>
    <row r="79" spans="1:4" ht="12.75">
      <c r="A79">
        <v>808</v>
      </c>
      <c r="B79" t="s">
        <v>80</v>
      </c>
      <c r="C79" t="s">
        <v>208</v>
      </c>
      <c r="D79">
        <f t="shared" si="1"/>
        <v>4</v>
      </c>
    </row>
    <row r="80" spans="1:4" ht="12.75">
      <c r="A80">
        <v>810</v>
      </c>
      <c r="B80" t="s">
        <v>81</v>
      </c>
      <c r="C80" t="s">
        <v>207</v>
      </c>
      <c r="D80">
        <f t="shared" si="1"/>
        <v>9</v>
      </c>
    </row>
    <row r="81" spans="1:4" ht="12.75">
      <c r="A81">
        <v>811</v>
      </c>
      <c r="B81" t="s">
        <v>82</v>
      </c>
      <c r="C81" t="s">
        <v>207</v>
      </c>
      <c r="D81">
        <f t="shared" si="1"/>
        <v>9</v>
      </c>
    </row>
    <row r="82" spans="1:4" ht="12.75">
      <c r="A82">
        <v>812</v>
      </c>
      <c r="B82" t="s">
        <v>83</v>
      </c>
      <c r="C82" t="s">
        <v>207</v>
      </c>
      <c r="D82">
        <f t="shared" si="1"/>
        <v>9</v>
      </c>
    </row>
    <row r="83" spans="1:4" ht="12.75">
      <c r="A83">
        <v>813</v>
      </c>
      <c r="B83" t="s">
        <v>84</v>
      </c>
      <c r="C83" t="s">
        <v>207</v>
      </c>
      <c r="D83">
        <f t="shared" si="1"/>
        <v>9</v>
      </c>
    </row>
    <row r="84" spans="1:4" ht="12.75">
      <c r="A84">
        <v>815</v>
      </c>
      <c r="B84" t="s">
        <v>85</v>
      </c>
      <c r="C84" t="s">
        <v>207</v>
      </c>
      <c r="D84">
        <f t="shared" si="1"/>
        <v>9</v>
      </c>
    </row>
    <row r="85" spans="1:4" ht="12.75">
      <c r="A85">
        <v>816</v>
      </c>
      <c r="B85" t="s">
        <v>86</v>
      </c>
      <c r="C85" t="s">
        <v>207</v>
      </c>
      <c r="D85">
        <f t="shared" si="1"/>
        <v>9</v>
      </c>
    </row>
    <row r="86" spans="1:4" ht="12.75">
      <c r="A86">
        <v>821</v>
      </c>
      <c r="B86" t="s">
        <v>87</v>
      </c>
      <c r="C86" t="s">
        <v>211</v>
      </c>
      <c r="D86">
        <f>VLOOKUP(C86,$G$1:$H$9,2,0)</f>
        <v>2</v>
      </c>
    </row>
    <row r="87" spans="1:4" ht="12.75">
      <c r="A87">
        <v>822</v>
      </c>
      <c r="B87" t="s">
        <v>250</v>
      </c>
      <c r="C87" t="s">
        <v>211</v>
      </c>
      <c r="D87">
        <f t="shared" si="1"/>
        <v>2</v>
      </c>
    </row>
    <row r="88" spans="1:4" ht="12.75">
      <c r="A88">
        <v>823</v>
      </c>
      <c r="B88" t="s">
        <v>251</v>
      </c>
      <c r="C88" t="s">
        <v>211</v>
      </c>
      <c r="D88">
        <f t="shared" si="1"/>
        <v>2</v>
      </c>
    </row>
    <row r="89" spans="1:4" ht="12.75">
      <c r="A89">
        <v>825</v>
      </c>
      <c r="B89" t="s">
        <v>88</v>
      </c>
      <c r="C89" t="s">
        <v>212</v>
      </c>
      <c r="D89">
        <f t="shared" si="1"/>
        <v>6</v>
      </c>
    </row>
    <row r="90" spans="1:4" ht="12.75">
      <c r="A90">
        <v>826</v>
      </c>
      <c r="B90" t="s">
        <v>89</v>
      </c>
      <c r="C90" t="s">
        <v>212</v>
      </c>
      <c r="D90">
        <f t="shared" si="1"/>
        <v>6</v>
      </c>
    </row>
    <row r="91" spans="1:4" ht="12.75">
      <c r="A91">
        <v>830</v>
      </c>
      <c r="B91" t="s">
        <v>90</v>
      </c>
      <c r="C91" t="s">
        <v>210</v>
      </c>
      <c r="D91">
        <f t="shared" si="1"/>
        <v>1</v>
      </c>
    </row>
    <row r="92" spans="1:4" ht="12.75">
      <c r="A92">
        <v>831</v>
      </c>
      <c r="B92" t="s">
        <v>91</v>
      </c>
      <c r="C92" t="s">
        <v>210</v>
      </c>
      <c r="D92">
        <f t="shared" si="1"/>
        <v>1</v>
      </c>
    </row>
    <row r="93" spans="1:4" ht="12.75">
      <c r="A93">
        <v>835</v>
      </c>
      <c r="B93" t="s">
        <v>92</v>
      </c>
      <c r="C93" t="s">
        <v>209</v>
      </c>
      <c r="D93">
        <f t="shared" si="1"/>
        <v>7</v>
      </c>
    </row>
    <row r="94" spans="1:4" ht="12.75">
      <c r="A94">
        <v>836</v>
      </c>
      <c r="B94" t="s">
        <v>93</v>
      </c>
      <c r="C94" t="s">
        <v>209</v>
      </c>
      <c r="D94">
        <f t="shared" si="1"/>
        <v>7</v>
      </c>
    </row>
    <row r="95" spans="1:4" ht="12.75">
      <c r="A95">
        <v>837</v>
      </c>
      <c r="B95" t="s">
        <v>94</v>
      </c>
      <c r="C95" t="s">
        <v>209</v>
      </c>
      <c r="D95">
        <f t="shared" si="1"/>
        <v>7</v>
      </c>
    </row>
    <row r="96" spans="1:4" ht="12.75">
      <c r="A96">
        <v>840</v>
      </c>
      <c r="B96" t="s">
        <v>95</v>
      </c>
      <c r="C96" t="s">
        <v>208</v>
      </c>
      <c r="D96">
        <f t="shared" si="1"/>
        <v>4</v>
      </c>
    </row>
    <row r="97" spans="1:4" ht="12.75">
      <c r="A97">
        <v>841</v>
      </c>
      <c r="B97" t="s">
        <v>96</v>
      </c>
      <c r="C97" t="s">
        <v>208</v>
      </c>
      <c r="D97">
        <f t="shared" si="1"/>
        <v>4</v>
      </c>
    </row>
    <row r="98" spans="1:4" ht="12.75">
      <c r="A98">
        <v>845</v>
      </c>
      <c r="B98" t="s">
        <v>97</v>
      </c>
      <c r="C98" t="s">
        <v>212</v>
      </c>
      <c r="D98">
        <f t="shared" si="1"/>
        <v>6</v>
      </c>
    </row>
    <row r="99" spans="1:4" ht="12.75">
      <c r="A99">
        <v>846</v>
      </c>
      <c r="B99" t="s">
        <v>98</v>
      </c>
      <c r="C99" t="s">
        <v>212</v>
      </c>
      <c r="D99">
        <f t="shared" si="1"/>
        <v>6</v>
      </c>
    </row>
    <row r="100" spans="1:4" ht="12.75">
      <c r="A100">
        <v>850</v>
      </c>
      <c r="B100" t="s">
        <v>99</v>
      </c>
      <c r="C100" t="s">
        <v>212</v>
      </c>
      <c r="D100">
        <f t="shared" si="1"/>
        <v>6</v>
      </c>
    </row>
    <row r="101" spans="1:4" ht="12.75">
      <c r="A101">
        <v>851</v>
      </c>
      <c r="B101" t="s">
        <v>100</v>
      </c>
      <c r="C101" t="s">
        <v>212</v>
      </c>
      <c r="D101">
        <f t="shared" si="1"/>
        <v>6</v>
      </c>
    </row>
    <row r="102" spans="1:4" ht="12.75">
      <c r="A102">
        <v>852</v>
      </c>
      <c r="B102" t="s">
        <v>101</v>
      </c>
      <c r="C102" t="s">
        <v>212</v>
      </c>
      <c r="D102">
        <f t="shared" si="1"/>
        <v>6</v>
      </c>
    </row>
    <row r="103" spans="1:4" ht="12.75">
      <c r="A103">
        <v>855</v>
      </c>
      <c r="B103" t="s">
        <v>102</v>
      </c>
      <c r="C103" t="s">
        <v>210</v>
      </c>
      <c r="D103">
        <f t="shared" si="1"/>
        <v>1</v>
      </c>
    </row>
    <row r="104" spans="1:4" ht="12.75">
      <c r="A104">
        <v>856</v>
      </c>
      <c r="B104" t="s">
        <v>103</v>
      </c>
      <c r="C104" t="s">
        <v>210</v>
      </c>
      <c r="D104">
        <f t="shared" si="1"/>
        <v>1</v>
      </c>
    </row>
    <row r="105" spans="1:4" ht="12.75">
      <c r="A105">
        <v>857</v>
      </c>
      <c r="B105" t="s">
        <v>104</v>
      </c>
      <c r="C105" t="s">
        <v>210</v>
      </c>
      <c r="D105">
        <f t="shared" si="1"/>
        <v>1</v>
      </c>
    </row>
    <row r="106" spans="1:4" ht="12.75">
      <c r="A106">
        <v>860</v>
      </c>
      <c r="B106" t="s">
        <v>105</v>
      </c>
      <c r="C106" t="s">
        <v>205</v>
      </c>
      <c r="D106">
        <f t="shared" si="1"/>
        <v>8</v>
      </c>
    </row>
    <row r="107" spans="1:4" ht="12.75">
      <c r="A107">
        <v>861</v>
      </c>
      <c r="B107" t="s">
        <v>106</v>
      </c>
      <c r="C107" t="s">
        <v>205</v>
      </c>
      <c r="D107">
        <f t="shared" si="1"/>
        <v>8</v>
      </c>
    </row>
    <row r="108" spans="1:4" ht="12.75">
      <c r="A108">
        <v>865</v>
      </c>
      <c r="B108" t="s">
        <v>107</v>
      </c>
      <c r="C108" t="s">
        <v>209</v>
      </c>
      <c r="D108">
        <f t="shared" si="1"/>
        <v>7</v>
      </c>
    </row>
    <row r="109" spans="1:4" ht="12.75">
      <c r="A109">
        <v>866</v>
      </c>
      <c r="B109" t="s">
        <v>108</v>
      </c>
      <c r="C109" t="s">
        <v>209</v>
      </c>
      <c r="D109">
        <f t="shared" si="1"/>
        <v>7</v>
      </c>
    </row>
    <row r="110" spans="1:4" ht="12.75">
      <c r="A110">
        <v>867</v>
      </c>
      <c r="B110" t="s">
        <v>109</v>
      </c>
      <c r="C110" t="s">
        <v>212</v>
      </c>
      <c r="D110">
        <f t="shared" si="1"/>
        <v>6</v>
      </c>
    </row>
    <row r="111" spans="1:4" ht="12.75">
      <c r="A111">
        <v>868</v>
      </c>
      <c r="B111" t="s">
        <v>110</v>
      </c>
      <c r="C111" t="s">
        <v>212</v>
      </c>
      <c r="D111">
        <f t="shared" si="1"/>
        <v>6</v>
      </c>
    </row>
    <row r="112" spans="1:4" ht="12.75">
      <c r="A112">
        <v>869</v>
      </c>
      <c r="B112" t="s">
        <v>111</v>
      </c>
      <c r="C112" t="s">
        <v>212</v>
      </c>
      <c r="D112">
        <f t="shared" si="1"/>
        <v>6</v>
      </c>
    </row>
    <row r="113" spans="1:4" ht="12.75">
      <c r="A113">
        <v>870</v>
      </c>
      <c r="B113" t="s">
        <v>112</v>
      </c>
      <c r="C113" t="s">
        <v>212</v>
      </c>
      <c r="D113">
        <f t="shared" si="1"/>
        <v>6</v>
      </c>
    </row>
    <row r="114" spans="1:4" ht="12.75">
      <c r="A114">
        <v>871</v>
      </c>
      <c r="B114" t="s">
        <v>113</v>
      </c>
      <c r="C114" t="s">
        <v>212</v>
      </c>
      <c r="D114">
        <f t="shared" si="1"/>
        <v>6</v>
      </c>
    </row>
    <row r="115" spans="1:4" ht="12.75">
      <c r="A115">
        <v>872</v>
      </c>
      <c r="B115" t="s">
        <v>114</v>
      </c>
      <c r="C115" t="s">
        <v>212</v>
      </c>
      <c r="D115">
        <f t="shared" si="1"/>
        <v>6</v>
      </c>
    </row>
    <row r="116" spans="1:4" ht="12.75">
      <c r="A116">
        <v>873</v>
      </c>
      <c r="B116" t="s">
        <v>115</v>
      </c>
      <c r="C116" t="s">
        <v>211</v>
      </c>
      <c r="D116">
        <f t="shared" si="1"/>
        <v>2</v>
      </c>
    </row>
    <row r="117" spans="1:4" ht="12.75">
      <c r="A117">
        <v>874</v>
      </c>
      <c r="B117" t="s">
        <v>116</v>
      </c>
      <c r="C117" t="s">
        <v>211</v>
      </c>
      <c r="D117">
        <f t="shared" si="1"/>
        <v>2</v>
      </c>
    </row>
    <row r="118" spans="1:4" ht="12.75">
      <c r="A118">
        <v>876</v>
      </c>
      <c r="B118" t="s">
        <v>117</v>
      </c>
      <c r="C118" t="s">
        <v>206</v>
      </c>
      <c r="D118">
        <f t="shared" si="1"/>
        <v>5</v>
      </c>
    </row>
    <row r="119" spans="1:4" ht="12.75">
      <c r="A119">
        <v>877</v>
      </c>
      <c r="B119" t="s">
        <v>118</v>
      </c>
      <c r="C119" t="s">
        <v>206</v>
      </c>
      <c r="D119">
        <f t="shared" si="1"/>
        <v>5</v>
      </c>
    </row>
    <row r="120" spans="1:4" ht="12.75">
      <c r="A120">
        <v>878</v>
      </c>
      <c r="B120" t="s">
        <v>119</v>
      </c>
      <c r="C120" t="s">
        <v>209</v>
      </c>
      <c r="D120">
        <f t="shared" si="1"/>
        <v>7</v>
      </c>
    </row>
    <row r="121" spans="1:4" ht="12.75">
      <c r="A121">
        <v>879</v>
      </c>
      <c r="B121" t="s">
        <v>120</v>
      </c>
      <c r="C121" t="s">
        <v>209</v>
      </c>
      <c r="D121">
        <f t="shared" si="1"/>
        <v>7</v>
      </c>
    </row>
    <row r="122" spans="1:4" ht="12.75">
      <c r="A122">
        <v>880</v>
      </c>
      <c r="B122" t="s">
        <v>121</v>
      </c>
      <c r="C122" t="s">
        <v>209</v>
      </c>
      <c r="D122">
        <f t="shared" si="1"/>
        <v>7</v>
      </c>
    </row>
    <row r="123" spans="1:4" ht="12.75">
      <c r="A123">
        <v>881</v>
      </c>
      <c r="B123" t="s">
        <v>122</v>
      </c>
      <c r="C123" t="s">
        <v>211</v>
      </c>
      <c r="D123">
        <f t="shared" si="1"/>
        <v>2</v>
      </c>
    </row>
    <row r="124" spans="1:4" ht="12.75">
      <c r="A124">
        <v>882</v>
      </c>
      <c r="B124" t="s">
        <v>123</v>
      </c>
      <c r="C124" t="s">
        <v>211</v>
      </c>
      <c r="D124">
        <f t="shared" si="1"/>
        <v>2</v>
      </c>
    </row>
    <row r="125" spans="1:4" ht="12.75">
      <c r="A125">
        <v>883</v>
      </c>
      <c r="B125" t="s">
        <v>124</v>
      </c>
      <c r="C125" t="s">
        <v>211</v>
      </c>
      <c r="D125">
        <f t="shared" si="1"/>
        <v>2</v>
      </c>
    </row>
    <row r="126" spans="1:4" ht="12.75">
      <c r="A126">
        <v>884</v>
      </c>
      <c r="B126" t="s">
        <v>125</v>
      </c>
      <c r="C126" t="s">
        <v>205</v>
      </c>
      <c r="D126">
        <f t="shared" si="1"/>
        <v>8</v>
      </c>
    </row>
    <row r="127" spans="1:4" ht="12.75">
      <c r="A127">
        <v>885</v>
      </c>
      <c r="B127" t="s">
        <v>126</v>
      </c>
      <c r="C127" t="s">
        <v>205</v>
      </c>
      <c r="D127">
        <f t="shared" si="1"/>
        <v>8</v>
      </c>
    </row>
    <row r="128" spans="1:4" ht="12.75">
      <c r="A128">
        <v>886</v>
      </c>
      <c r="B128" t="s">
        <v>127</v>
      </c>
      <c r="C128" t="s">
        <v>212</v>
      </c>
      <c r="D128">
        <f t="shared" si="1"/>
        <v>6</v>
      </c>
    </row>
    <row r="129" spans="1:4" ht="12.75">
      <c r="A129">
        <v>887</v>
      </c>
      <c r="B129" t="s">
        <v>128</v>
      </c>
      <c r="C129" t="s">
        <v>212</v>
      </c>
      <c r="D129">
        <f t="shared" si="1"/>
        <v>6</v>
      </c>
    </row>
    <row r="130" spans="1:4" ht="12.75">
      <c r="A130">
        <v>888</v>
      </c>
      <c r="B130" t="s">
        <v>129</v>
      </c>
      <c r="C130" t="s">
        <v>206</v>
      </c>
      <c r="D130">
        <f t="shared" si="1"/>
        <v>5</v>
      </c>
    </row>
    <row r="131" spans="1:4" ht="12.75">
      <c r="A131">
        <v>889</v>
      </c>
      <c r="B131" t="s">
        <v>130</v>
      </c>
      <c r="C131" t="s">
        <v>206</v>
      </c>
      <c r="D131">
        <f aca="true" t="shared" si="2" ref="D131:D153">VLOOKUP(C131,$G$1:$H$9,2,0)</f>
        <v>5</v>
      </c>
    </row>
    <row r="132" spans="1:4" ht="12.75">
      <c r="A132">
        <v>890</v>
      </c>
      <c r="B132" t="s">
        <v>131</v>
      </c>
      <c r="C132" t="s">
        <v>206</v>
      </c>
      <c r="D132">
        <f t="shared" si="2"/>
        <v>5</v>
      </c>
    </row>
    <row r="133" spans="1:4" ht="12.75">
      <c r="A133">
        <v>891</v>
      </c>
      <c r="B133" t="s">
        <v>132</v>
      </c>
      <c r="C133" t="s">
        <v>210</v>
      </c>
      <c r="D133">
        <f t="shared" si="2"/>
        <v>1</v>
      </c>
    </row>
    <row r="134" spans="1:4" ht="12.75">
      <c r="A134">
        <v>892</v>
      </c>
      <c r="B134" t="s">
        <v>133</v>
      </c>
      <c r="C134" t="s">
        <v>210</v>
      </c>
      <c r="D134">
        <f t="shared" si="2"/>
        <v>1</v>
      </c>
    </row>
    <row r="135" spans="1:4" ht="12.75">
      <c r="A135">
        <v>893</v>
      </c>
      <c r="B135" t="s">
        <v>134</v>
      </c>
      <c r="C135" t="s">
        <v>205</v>
      </c>
      <c r="D135">
        <f t="shared" si="2"/>
        <v>8</v>
      </c>
    </row>
    <row r="136" spans="1:4" ht="12.75">
      <c r="A136">
        <v>894</v>
      </c>
      <c r="B136" t="s">
        <v>135</v>
      </c>
      <c r="C136" t="s">
        <v>205</v>
      </c>
      <c r="D136">
        <f t="shared" si="2"/>
        <v>8</v>
      </c>
    </row>
    <row r="137" spans="1:4" ht="12.75">
      <c r="A137">
        <v>895</v>
      </c>
      <c r="B137" t="s">
        <v>252</v>
      </c>
      <c r="C137" t="s">
        <v>206</v>
      </c>
      <c r="D137">
        <f t="shared" si="2"/>
        <v>5</v>
      </c>
    </row>
    <row r="138" spans="1:4" ht="12.75">
      <c r="A138">
        <v>896</v>
      </c>
      <c r="B138" t="s">
        <v>253</v>
      </c>
      <c r="C138" t="s">
        <v>206</v>
      </c>
      <c r="D138">
        <f t="shared" si="2"/>
        <v>5</v>
      </c>
    </row>
    <row r="139" spans="1:4" ht="12.75">
      <c r="A139">
        <v>908</v>
      </c>
      <c r="B139" t="s">
        <v>136</v>
      </c>
      <c r="C139" t="s">
        <v>209</v>
      </c>
      <c r="D139">
        <f t="shared" si="2"/>
        <v>7</v>
      </c>
    </row>
    <row r="140" spans="1:4" ht="12.75">
      <c r="A140">
        <v>909</v>
      </c>
      <c r="B140" t="s">
        <v>137</v>
      </c>
      <c r="C140" t="s">
        <v>206</v>
      </c>
      <c r="D140">
        <f t="shared" si="2"/>
        <v>5</v>
      </c>
    </row>
    <row r="141" spans="1:4" ht="12.75">
      <c r="A141">
        <v>916</v>
      </c>
      <c r="B141" t="s">
        <v>138</v>
      </c>
      <c r="C141" t="s">
        <v>209</v>
      </c>
      <c r="D141">
        <f t="shared" si="2"/>
        <v>7</v>
      </c>
    </row>
    <row r="142" spans="1:4" ht="12.75">
      <c r="A142">
        <v>919</v>
      </c>
      <c r="B142" t="s">
        <v>139</v>
      </c>
      <c r="C142" t="s">
        <v>211</v>
      </c>
      <c r="D142">
        <f t="shared" si="2"/>
        <v>2</v>
      </c>
    </row>
    <row r="143" spans="1:4" ht="12.75">
      <c r="A143">
        <v>921</v>
      </c>
      <c r="B143" t="s">
        <v>140</v>
      </c>
      <c r="C143" t="s">
        <v>212</v>
      </c>
      <c r="D143">
        <f t="shared" si="2"/>
        <v>6</v>
      </c>
    </row>
    <row r="144" spans="1:4" ht="12.75">
      <c r="A144">
        <v>925</v>
      </c>
      <c r="B144" t="s">
        <v>141</v>
      </c>
      <c r="C144" t="s">
        <v>210</v>
      </c>
      <c r="D144">
        <f t="shared" si="2"/>
        <v>1</v>
      </c>
    </row>
    <row r="145" spans="1:4" ht="12.75">
      <c r="A145">
        <v>926</v>
      </c>
      <c r="B145" t="s">
        <v>142</v>
      </c>
      <c r="C145" t="s">
        <v>211</v>
      </c>
      <c r="D145">
        <f t="shared" si="2"/>
        <v>2</v>
      </c>
    </row>
    <row r="146" spans="1:4" ht="12.75">
      <c r="A146">
        <v>928</v>
      </c>
      <c r="B146" t="s">
        <v>143</v>
      </c>
      <c r="C146" t="s">
        <v>210</v>
      </c>
      <c r="D146">
        <f t="shared" si="2"/>
        <v>1</v>
      </c>
    </row>
    <row r="147" spans="1:4" ht="12.75">
      <c r="A147">
        <v>929</v>
      </c>
      <c r="B147" t="s">
        <v>144</v>
      </c>
      <c r="C147" t="s">
        <v>208</v>
      </c>
      <c r="D147">
        <f t="shared" si="2"/>
        <v>4</v>
      </c>
    </row>
    <row r="148" spans="1:4" ht="12.75">
      <c r="A148">
        <v>931</v>
      </c>
      <c r="B148" t="s">
        <v>145</v>
      </c>
      <c r="C148" t="s">
        <v>212</v>
      </c>
      <c r="D148">
        <f t="shared" si="2"/>
        <v>6</v>
      </c>
    </row>
    <row r="149" spans="1:4" ht="12.75">
      <c r="A149">
        <v>933</v>
      </c>
      <c r="B149" t="s">
        <v>146</v>
      </c>
      <c r="C149" t="s">
        <v>209</v>
      </c>
      <c r="D149">
        <f t="shared" si="2"/>
        <v>7</v>
      </c>
    </row>
    <row r="150" spans="1:4" ht="12.75">
      <c r="A150">
        <v>935</v>
      </c>
      <c r="B150" t="s">
        <v>147</v>
      </c>
      <c r="C150" t="s">
        <v>211</v>
      </c>
      <c r="D150">
        <f t="shared" si="2"/>
        <v>2</v>
      </c>
    </row>
    <row r="151" spans="1:4" ht="12.75">
      <c r="A151">
        <v>936</v>
      </c>
      <c r="B151" t="s">
        <v>148</v>
      </c>
      <c r="C151" t="s">
        <v>212</v>
      </c>
      <c r="D151">
        <f t="shared" si="2"/>
        <v>6</v>
      </c>
    </row>
    <row r="152" spans="1:4" ht="12.75">
      <c r="A152">
        <v>937</v>
      </c>
      <c r="B152" t="s">
        <v>149</v>
      </c>
      <c r="C152" t="s">
        <v>205</v>
      </c>
      <c r="D152">
        <f t="shared" si="2"/>
        <v>8</v>
      </c>
    </row>
    <row r="153" spans="1:4" ht="12.75">
      <c r="A153">
        <v>938</v>
      </c>
      <c r="B153" t="s">
        <v>150</v>
      </c>
      <c r="C153" t="s">
        <v>212</v>
      </c>
      <c r="D153">
        <f t="shared" si="2"/>
        <v>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6"/>
  <sheetViews>
    <sheetView zoomScalePageLayoutView="0" workbookViewId="0" topLeftCell="A1">
      <pane ySplit="4" topLeftCell="A5" activePane="bottomLeft" state="frozen"/>
      <selection pane="topLeft" activeCell="AJ171" sqref="AJ171"/>
      <selection pane="bottomLeft" activeCell="K19" sqref="K19"/>
    </sheetView>
  </sheetViews>
  <sheetFormatPr defaultColWidth="9.140625" defaultRowHeight="12.75"/>
  <cols>
    <col min="3" max="3" width="14.8515625" style="0" bestFit="1" customWidth="1"/>
  </cols>
  <sheetData>
    <row r="1" spans="2:3" ht="12.75">
      <c r="B1">
        <f>Demographics!F2</f>
        <v>301</v>
      </c>
      <c r="C1" t="str">
        <f>VLOOKUP(B1,Region!$A$2:$C$153,3,0)</f>
        <v>London</v>
      </c>
    </row>
    <row r="4" spans="1:7" ht="12.75">
      <c r="A4" t="s">
        <v>151</v>
      </c>
      <c r="B4" t="s">
        <v>156</v>
      </c>
      <c r="C4" t="s">
        <v>160</v>
      </c>
      <c r="D4" t="s">
        <v>158</v>
      </c>
      <c r="E4" t="s">
        <v>202</v>
      </c>
      <c r="F4" t="s">
        <v>214</v>
      </c>
      <c r="G4" t="s">
        <v>215</v>
      </c>
    </row>
    <row r="5" spans="1:7" ht="12.75">
      <c r="A5">
        <f>IF(G5=1000000,0,RANK(G5,$G$5:$G$154,1))</f>
        <v>33</v>
      </c>
      <c r="B5">
        <f>Demographics!A6</f>
        <v>201</v>
      </c>
      <c r="C5" t="str">
        <f>Demographics!B6</f>
        <v>Not Close</v>
      </c>
      <c r="D5">
        <f>Demographics!C6</f>
        <v>2.837019717845203</v>
      </c>
      <c r="E5" t="str">
        <f>VLOOKUP(B5,Region!$A$2:$C$153,3,0)</f>
        <v>London</v>
      </c>
      <c r="F5">
        <f>VLOOKUP(B5,Region!$A$2:$D$153,4,0)</f>
        <v>3</v>
      </c>
      <c r="G5">
        <f>IF(E5=$C$1,D5,1000000)</f>
        <v>2.837019717845203</v>
      </c>
    </row>
    <row r="6" spans="1:7" ht="12.75">
      <c r="A6">
        <f aca="true" t="shared" si="0" ref="A6:A69">IF(G6=1000000,0,RANK(G6,$G$5:$G$154,1))</f>
        <v>19</v>
      </c>
      <c r="B6">
        <f>Demographics!A7</f>
        <v>202</v>
      </c>
      <c r="C6" t="str">
        <f>Demographics!B7</f>
        <v>Not Close</v>
      </c>
      <c r="D6">
        <f>Demographics!C7</f>
        <v>1.690877988397065</v>
      </c>
      <c r="E6" t="str">
        <f>VLOOKUP(B6,Region!$A$2:$C$153,3,0)</f>
        <v>London</v>
      </c>
      <c r="F6">
        <f>VLOOKUP(B6,Region!$A$2:$D$153,4,0)</f>
        <v>3</v>
      </c>
      <c r="G6">
        <f aca="true" t="shared" si="1" ref="G6:G69">IF(E6=$C$1,D6,1000000)</f>
        <v>1.690877988397065</v>
      </c>
    </row>
    <row r="7" spans="1:7" ht="12.75">
      <c r="A7">
        <f t="shared" si="0"/>
        <v>2</v>
      </c>
      <c r="B7">
        <f>Demographics!A8</f>
        <v>203</v>
      </c>
      <c r="C7" t="str">
        <f>Demographics!B8</f>
        <v>Close</v>
      </c>
      <c r="D7">
        <f>Demographics!C8</f>
        <v>0.7754358878420105</v>
      </c>
      <c r="E7" t="str">
        <f>VLOOKUP(B7,Region!$A$2:$C$153,3,0)</f>
        <v>London</v>
      </c>
      <c r="F7">
        <f>VLOOKUP(B7,Region!$A$2:$D$153,4,0)</f>
        <v>3</v>
      </c>
      <c r="G7">
        <f t="shared" si="1"/>
        <v>0.7754358878420105</v>
      </c>
    </row>
    <row r="8" spans="1:7" ht="12.75">
      <c r="A8">
        <f t="shared" si="0"/>
        <v>14</v>
      </c>
      <c r="B8">
        <f>Demographics!A9</f>
        <v>204</v>
      </c>
      <c r="C8" t="str">
        <f>Demographics!B9</f>
        <v>Not Close</v>
      </c>
      <c r="D8">
        <f>Demographics!C9</f>
        <v>1.5575446764593137</v>
      </c>
      <c r="E8" t="str">
        <f>VLOOKUP(B8,Region!$A$2:$C$153,3,0)</f>
        <v>London</v>
      </c>
      <c r="F8">
        <f>VLOOKUP(B8,Region!$A$2:$D$153,4,0)</f>
        <v>3</v>
      </c>
      <c r="G8">
        <f t="shared" si="1"/>
        <v>1.5575446764593137</v>
      </c>
    </row>
    <row r="9" spans="1:7" ht="12.75">
      <c r="A9">
        <f t="shared" si="0"/>
        <v>20</v>
      </c>
      <c r="B9">
        <f>Demographics!A10</f>
        <v>205</v>
      </c>
      <c r="C9" t="str">
        <f>Demographics!B10</f>
        <v>Not Close</v>
      </c>
      <c r="D9">
        <f>Demographics!C10</f>
        <v>1.6912432548113323</v>
      </c>
      <c r="E9" t="str">
        <f>VLOOKUP(B9,Region!$A$2:$C$153,3,0)</f>
        <v>London</v>
      </c>
      <c r="F9">
        <f>VLOOKUP(B9,Region!$A$2:$D$153,4,0)</f>
        <v>3</v>
      </c>
      <c r="G9">
        <f t="shared" si="1"/>
        <v>1.6912432548113323</v>
      </c>
    </row>
    <row r="10" spans="1:7" ht="12.75">
      <c r="A10">
        <f t="shared" si="0"/>
        <v>17</v>
      </c>
      <c r="B10">
        <f>Demographics!A11</f>
        <v>206</v>
      </c>
      <c r="C10" t="str">
        <f>Demographics!B11</f>
        <v>Not Close</v>
      </c>
      <c r="D10">
        <f>Demographics!C11</f>
        <v>1.640209991907828</v>
      </c>
      <c r="E10" t="str">
        <f>VLOOKUP(B10,Region!$A$2:$C$153,3,0)</f>
        <v>London</v>
      </c>
      <c r="F10">
        <f>VLOOKUP(B10,Region!$A$2:$D$153,4,0)</f>
        <v>3</v>
      </c>
      <c r="G10">
        <f t="shared" si="1"/>
        <v>1.640209991907828</v>
      </c>
    </row>
    <row r="11" spans="1:7" ht="12.75">
      <c r="A11">
        <f t="shared" si="0"/>
        <v>30</v>
      </c>
      <c r="B11">
        <f>Demographics!A12</f>
        <v>207</v>
      </c>
      <c r="C11" t="str">
        <f>Demographics!B12</f>
        <v>Not Close</v>
      </c>
      <c r="D11">
        <f>Demographics!C12</f>
        <v>2.115339944309105</v>
      </c>
      <c r="E11" t="str">
        <f>VLOOKUP(B11,Region!$A$2:$C$153,3,0)</f>
        <v>London</v>
      </c>
      <c r="F11">
        <f>VLOOKUP(B11,Region!$A$2:$D$153,4,0)</f>
        <v>3</v>
      </c>
      <c r="G11">
        <f t="shared" si="1"/>
        <v>2.115339944309105</v>
      </c>
    </row>
    <row r="12" spans="1:7" ht="12.75">
      <c r="A12">
        <f t="shared" si="0"/>
        <v>27</v>
      </c>
      <c r="B12">
        <f>Demographics!A13</f>
        <v>208</v>
      </c>
      <c r="C12" t="str">
        <f>Demographics!B13</f>
        <v>Not Close</v>
      </c>
      <c r="D12">
        <f>Demographics!C13</f>
        <v>1.8472687148329248</v>
      </c>
      <c r="E12" t="str">
        <f>VLOOKUP(B12,Region!$A$2:$C$153,3,0)</f>
        <v>London</v>
      </c>
      <c r="F12">
        <f>VLOOKUP(B12,Region!$A$2:$D$153,4,0)</f>
        <v>3</v>
      </c>
      <c r="G12">
        <f t="shared" si="1"/>
        <v>1.8472687148329248</v>
      </c>
    </row>
    <row r="13" spans="1:7" ht="12.75">
      <c r="A13">
        <f t="shared" si="0"/>
        <v>25</v>
      </c>
      <c r="B13">
        <f>Demographics!A14</f>
        <v>209</v>
      </c>
      <c r="C13" t="str">
        <f>Demographics!B14</f>
        <v>Not Close</v>
      </c>
      <c r="D13">
        <f>Demographics!C14</f>
        <v>1.8034888695195492</v>
      </c>
      <c r="E13" t="str">
        <f>VLOOKUP(B13,Region!$A$2:$C$153,3,0)</f>
        <v>London</v>
      </c>
      <c r="F13">
        <f>VLOOKUP(B13,Region!$A$2:$D$153,4,0)</f>
        <v>3</v>
      </c>
      <c r="G13">
        <f t="shared" si="1"/>
        <v>1.8034888695195492</v>
      </c>
    </row>
    <row r="14" spans="1:7" ht="12.75">
      <c r="A14">
        <f t="shared" si="0"/>
        <v>8</v>
      </c>
      <c r="B14">
        <f>Demographics!A15</f>
        <v>210</v>
      </c>
      <c r="C14" t="str">
        <f>Demographics!B15</f>
        <v>Not Close</v>
      </c>
      <c r="D14">
        <f>Demographics!C15</f>
        <v>1.4223224389916878</v>
      </c>
      <c r="E14" t="str">
        <f>VLOOKUP(B14,Region!$A$2:$C$153,3,0)</f>
        <v>London</v>
      </c>
      <c r="F14">
        <f>VLOOKUP(B14,Region!$A$2:$D$153,4,0)</f>
        <v>3</v>
      </c>
      <c r="G14">
        <f t="shared" si="1"/>
        <v>1.4223224389916878</v>
      </c>
    </row>
    <row r="15" spans="1:7" ht="12.75">
      <c r="A15">
        <f t="shared" si="0"/>
        <v>31</v>
      </c>
      <c r="B15">
        <f>Demographics!A16</f>
        <v>211</v>
      </c>
      <c r="C15" t="str">
        <f>Demographics!B16</f>
        <v>Not Close</v>
      </c>
      <c r="D15">
        <f>Demographics!C16</f>
        <v>2.3263422538203153</v>
      </c>
      <c r="E15" t="str">
        <f>VLOOKUP(B15,Region!$A$2:$C$153,3,0)</f>
        <v>London</v>
      </c>
      <c r="F15">
        <f>VLOOKUP(B15,Region!$A$2:$D$153,4,0)</f>
        <v>3</v>
      </c>
      <c r="G15">
        <f t="shared" si="1"/>
        <v>2.3263422538203153</v>
      </c>
    </row>
    <row r="16" spans="1:7" ht="12.75">
      <c r="A16">
        <f t="shared" si="0"/>
        <v>26</v>
      </c>
      <c r="B16">
        <f>Demographics!A17</f>
        <v>212</v>
      </c>
      <c r="C16" t="str">
        <f>Demographics!B17</f>
        <v>Not Close</v>
      </c>
      <c r="D16">
        <f>Demographics!C17</f>
        <v>1.837020481950836</v>
      </c>
      <c r="E16" t="str">
        <f>VLOOKUP(B16,Region!$A$2:$C$153,3,0)</f>
        <v>London</v>
      </c>
      <c r="F16">
        <f>VLOOKUP(B16,Region!$A$2:$D$153,4,0)</f>
        <v>3</v>
      </c>
      <c r="G16">
        <f t="shared" si="1"/>
        <v>1.837020481950836</v>
      </c>
    </row>
    <row r="17" spans="1:7" ht="12.75">
      <c r="A17">
        <f t="shared" si="0"/>
        <v>24</v>
      </c>
      <c r="B17">
        <f>Demographics!A18</f>
        <v>213</v>
      </c>
      <c r="C17" t="str">
        <f>Demographics!B18</f>
        <v>Not Close</v>
      </c>
      <c r="D17">
        <f>Demographics!C18</f>
        <v>1.8029247831652058</v>
      </c>
      <c r="E17" t="str">
        <f>VLOOKUP(B17,Region!$A$2:$C$153,3,0)</f>
        <v>London</v>
      </c>
      <c r="F17">
        <f>VLOOKUP(B17,Region!$A$2:$D$153,4,0)</f>
        <v>3</v>
      </c>
      <c r="G17">
        <f t="shared" si="1"/>
        <v>1.8029247831652058</v>
      </c>
    </row>
    <row r="18" spans="1:7" ht="12.75">
      <c r="A18">
        <f t="shared" si="0"/>
        <v>1</v>
      </c>
      <c r="B18">
        <f>Demographics!A19</f>
        <v>301</v>
      </c>
      <c r="C18" t="str">
        <f>Demographics!B19</f>
        <v>Extremely Close</v>
      </c>
      <c r="D18">
        <f>Demographics!C19</f>
        <v>0</v>
      </c>
      <c r="E18" t="str">
        <f>VLOOKUP(B18,Region!$A$2:$C$153,3,0)</f>
        <v>London</v>
      </c>
      <c r="F18">
        <f>VLOOKUP(B18,Region!$A$2:$D$153,4,0)</f>
        <v>3</v>
      </c>
      <c r="G18">
        <f t="shared" si="1"/>
        <v>0</v>
      </c>
    </row>
    <row r="19" spans="1:7" ht="12.75">
      <c r="A19">
        <f t="shared" si="0"/>
        <v>15</v>
      </c>
      <c r="B19">
        <f>Demographics!A20</f>
        <v>302</v>
      </c>
      <c r="C19" t="str">
        <f>Demographics!B20</f>
        <v>Not Close</v>
      </c>
      <c r="D19">
        <f>Demographics!C20</f>
        <v>1.5869447229628126</v>
      </c>
      <c r="E19" t="str">
        <f>VLOOKUP(B19,Region!$A$2:$C$153,3,0)</f>
        <v>London</v>
      </c>
      <c r="F19">
        <f>VLOOKUP(B19,Region!$A$2:$D$153,4,0)</f>
        <v>3</v>
      </c>
      <c r="G19">
        <f t="shared" si="1"/>
        <v>1.5869447229628126</v>
      </c>
    </row>
    <row r="20" spans="1:7" ht="12.75">
      <c r="A20">
        <f t="shared" si="0"/>
        <v>9</v>
      </c>
      <c r="B20">
        <f>Demographics!A21</f>
        <v>303</v>
      </c>
      <c r="C20" t="str">
        <f>Demographics!B21</f>
        <v>Not Close</v>
      </c>
      <c r="D20">
        <f>Demographics!C21</f>
        <v>1.4612077475769996</v>
      </c>
      <c r="E20" t="str">
        <f>VLOOKUP(B20,Region!$A$2:$C$153,3,0)</f>
        <v>London</v>
      </c>
      <c r="F20">
        <f>VLOOKUP(B20,Region!$A$2:$D$153,4,0)</f>
        <v>3</v>
      </c>
      <c r="G20">
        <f t="shared" si="1"/>
        <v>1.4612077475769996</v>
      </c>
    </row>
    <row r="21" spans="1:7" ht="12.75">
      <c r="A21">
        <f t="shared" si="0"/>
        <v>16</v>
      </c>
      <c r="B21">
        <f>Demographics!A22</f>
        <v>304</v>
      </c>
      <c r="C21" t="str">
        <f>Demographics!B22</f>
        <v>Not Close</v>
      </c>
      <c r="D21">
        <f>Demographics!C22</f>
        <v>1.604241148985365</v>
      </c>
      <c r="E21" t="str">
        <f>VLOOKUP(B21,Region!$A$2:$C$153,3,0)</f>
        <v>London</v>
      </c>
      <c r="F21">
        <f>VLOOKUP(B21,Region!$A$2:$D$153,4,0)</f>
        <v>3</v>
      </c>
      <c r="G21">
        <f t="shared" si="1"/>
        <v>1.604241148985365</v>
      </c>
    </row>
    <row r="22" spans="1:7" ht="12.75">
      <c r="A22">
        <f t="shared" si="0"/>
        <v>23</v>
      </c>
      <c r="B22">
        <f>Demographics!A23</f>
        <v>305</v>
      </c>
      <c r="C22" t="str">
        <f>Demographics!B23</f>
        <v>Not Close</v>
      </c>
      <c r="D22">
        <f>Demographics!C23</f>
        <v>1.7845243539120113</v>
      </c>
      <c r="E22" t="str">
        <f>VLOOKUP(B22,Region!$A$2:$C$153,3,0)</f>
        <v>London</v>
      </c>
      <c r="F22">
        <f>VLOOKUP(B22,Region!$A$2:$D$153,4,0)</f>
        <v>3</v>
      </c>
      <c r="G22">
        <f t="shared" si="1"/>
        <v>1.7845243539120113</v>
      </c>
    </row>
    <row r="23" spans="1:7" ht="12.75">
      <c r="A23">
        <f t="shared" si="0"/>
        <v>10</v>
      </c>
      <c r="B23">
        <f>Demographics!A24</f>
        <v>306</v>
      </c>
      <c r="C23" t="str">
        <f>Demographics!B24</f>
        <v>Not Close</v>
      </c>
      <c r="D23">
        <f>Demographics!C24</f>
        <v>1.466785834713753</v>
      </c>
      <c r="E23" t="str">
        <f>VLOOKUP(B23,Region!$A$2:$C$153,3,0)</f>
        <v>London</v>
      </c>
      <c r="F23">
        <f>VLOOKUP(B23,Region!$A$2:$D$153,4,0)</f>
        <v>3</v>
      </c>
      <c r="G23">
        <f t="shared" si="1"/>
        <v>1.466785834713753</v>
      </c>
    </row>
    <row r="24" spans="1:7" ht="12.75">
      <c r="A24">
        <f t="shared" si="0"/>
        <v>11</v>
      </c>
      <c r="B24">
        <f>Demographics!A25</f>
        <v>307</v>
      </c>
      <c r="C24" t="str">
        <f>Demographics!B25</f>
        <v>Not Close</v>
      </c>
      <c r="D24">
        <f>Demographics!C25</f>
        <v>1.500852800516954</v>
      </c>
      <c r="E24" t="str">
        <f>VLOOKUP(B24,Region!$A$2:$C$153,3,0)</f>
        <v>London</v>
      </c>
      <c r="F24">
        <f>VLOOKUP(B24,Region!$A$2:$D$153,4,0)</f>
        <v>3</v>
      </c>
      <c r="G24">
        <f t="shared" si="1"/>
        <v>1.500852800516954</v>
      </c>
    </row>
    <row r="25" spans="1:7" ht="12.75">
      <c r="A25">
        <f t="shared" si="0"/>
        <v>3</v>
      </c>
      <c r="B25">
        <f>Demographics!A26</f>
        <v>308</v>
      </c>
      <c r="C25" t="str">
        <f>Demographics!B26</f>
        <v>Somewhat close</v>
      </c>
      <c r="D25">
        <f>Demographics!C26</f>
        <v>0.9356363459488944</v>
      </c>
      <c r="E25" t="str">
        <f>VLOOKUP(B25,Region!$A$2:$C$153,3,0)</f>
        <v>London</v>
      </c>
      <c r="F25">
        <f>VLOOKUP(B25,Region!$A$2:$D$153,4,0)</f>
        <v>3</v>
      </c>
      <c r="G25">
        <f t="shared" si="1"/>
        <v>0.9356363459488944</v>
      </c>
    </row>
    <row r="26" spans="1:7" ht="12.75">
      <c r="A26">
        <f t="shared" si="0"/>
        <v>6</v>
      </c>
      <c r="B26">
        <f>Demographics!A27</f>
        <v>309</v>
      </c>
      <c r="C26" t="str">
        <f>Demographics!B27</f>
        <v>Not Close</v>
      </c>
      <c r="D26">
        <f>Demographics!C27</f>
        <v>1.3459064844204902</v>
      </c>
      <c r="E26" t="str">
        <f>VLOOKUP(B26,Region!$A$2:$C$153,3,0)</f>
        <v>London</v>
      </c>
      <c r="F26">
        <f>VLOOKUP(B26,Region!$A$2:$D$153,4,0)</f>
        <v>3</v>
      </c>
      <c r="G26">
        <f t="shared" si="1"/>
        <v>1.3459064844204902</v>
      </c>
    </row>
    <row r="27" spans="1:7" ht="12.75">
      <c r="A27">
        <f t="shared" si="0"/>
        <v>28</v>
      </c>
      <c r="B27">
        <f>Demographics!A28</f>
        <v>310</v>
      </c>
      <c r="C27" t="str">
        <f>Demographics!B28</f>
        <v>Not Close</v>
      </c>
      <c r="D27">
        <f>Demographics!C28</f>
        <v>2.055920864120121</v>
      </c>
      <c r="E27" t="str">
        <f>VLOOKUP(B27,Region!$A$2:$C$153,3,0)</f>
        <v>London</v>
      </c>
      <c r="F27">
        <f>VLOOKUP(B27,Region!$A$2:$D$153,4,0)</f>
        <v>3</v>
      </c>
      <c r="G27">
        <f t="shared" si="1"/>
        <v>2.055920864120121</v>
      </c>
    </row>
    <row r="28" spans="1:7" ht="12.75">
      <c r="A28">
        <f t="shared" si="0"/>
        <v>22</v>
      </c>
      <c r="B28">
        <f>Demographics!A29</f>
        <v>311</v>
      </c>
      <c r="C28" t="str">
        <f>Demographics!B29</f>
        <v>Not Close</v>
      </c>
      <c r="D28">
        <f>Demographics!C29</f>
        <v>1.7016830475861737</v>
      </c>
      <c r="E28" t="str">
        <f>VLOOKUP(B28,Region!$A$2:$C$153,3,0)</f>
        <v>London</v>
      </c>
      <c r="F28">
        <f>VLOOKUP(B28,Region!$A$2:$D$153,4,0)</f>
        <v>3</v>
      </c>
      <c r="G28">
        <f t="shared" si="1"/>
        <v>1.7016830475861737</v>
      </c>
    </row>
    <row r="29" spans="1:7" ht="12.75">
      <c r="A29">
        <f t="shared" si="0"/>
        <v>7</v>
      </c>
      <c r="B29">
        <f>Demographics!A30</f>
        <v>312</v>
      </c>
      <c r="C29" t="str">
        <f>Demographics!B30</f>
        <v>Not Close</v>
      </c>
      <c r="D29">
        <f>Demographics!C30</f>
        <v>1.3904661946661565</v>
      </c>
      <c r="E29" t="str">
        <f>VLOOKUP(B29,Region!$A$2:$C$153,3,0)</f>
        <v>London</v>
      </c>
      <c r="F29">
        <f>VLOOKUP(B29,Region!$A$2:$D$153,4,0)</f>
        <v>3</v>
      </c>
      <c r="G29">
        <f t="shared" si="1"/>
        <v>1.3904661946661565</v>
      </c>
    </row>
    <row r="30" spans="1:7" ht="12.75">
      <c r="A30">
        <f t="shared" si="0"/>
        <v>12</v>
      </c>
      <c r="B30">
        <f>Demographics!A31</f>
        <v>313</v>
      </c>
      <c r="C30" t="str">
        <f>Demographics!B31</f>
        <v>Not Close</v>
      </c>
      <c r="D30">
        <f>Demographics!C31</f>
        <v>1.5188390115935673</v>
      </c>
      <c r="E30" t="str">
        <f>VLOOKUP(B30,Region!$A$2:$C$153,3,0)</f>
        <v>London</v>
      </c>
      <c r="F30">
        <f>VLOOKUP(B30,Region!$A$2:$D$153,4,0)</f>
        <v>3</v>
      </c>
      <c r="G30">
        <f t="shared" si="1"/>
        <v>1.5188390115935673</v>
      </c>
    </row>
    <row r="31" spans="1:7" ht="12.75">
      <c r="A31">
        <f t="shared" si="0"/>
        <v>29</v>
      </c>
      <c r="B31">
        <f>Demographics!A32</f>
        <v>314</v>
      </c>
      <c r="C31" t="str">
        <f>Demographics!B32</f>
        <v>Not Close</v>
      </c>
      <c r="D31">
        <f>Demographics!C32</f>
        <v>2.1051494654729925</v>
      </c>
      <c r="E31" t="str">
        <f>VLOOKUP(B31,Region!$A$2:$C$153,3,0)</f>
        <v>London</v>
      </c>
      <c r="F31">
        <f>VLOOKUP(B31,Region!$A$2:$D$153,4,0)</f>
        <v>3</v>
      </c>
      <c r="G31">
        <f t="shared" si="1"/>
        <v>2.1051494654729925</v>
      </c>
    </row>
    <row r="32" spans="1:7" ht="12.75">
      <c r="A32">
        <f t="shared" si="0"/>
        <v>18</v>
      </c>
      <c r="B32">
        <f>Demographics!A33</f>
        <v>315</v>
      </c>
      <c r="C32" t="str">
        <f>Demographics!B33</f>
        <v>Not Close</v>
      </c>
      <c r="D32">
        <f>Demographics!C33</f>
        <v>1.6827870476303186</v>
      </c>
      <c r="E32" t="str">
        <f>VLOOKUP(B32,Region!$A$2:$C$153,3,0)</f>
        <v>London</v>
      </c>
      <c r="F32">
        <f>VLOOKUP(B32,Region!$A$2:$D$153,4,0)</f>
        <v>3</v>
      </c>
      <c r="G32">
        <f t="shared" si="1"/>
        <v>1.6827870476303186</v>
      </c>
    </row>
    <row r="33" spans="1:7" ht="12.75">
      <c r="A33">
        <f t="shared" si="0"/>
        <v>5</v>
      </c>
      <c r="B33">
        <f>Demographics!A34</f>
        <v>316</v>
      </c>
      <c r="C33" t="str">
        <f>Demographics!B34</f>
        <v>Not Close</v>
      </c>
      <c r="D33">
        <f>Demographics!C34</f>
        <v>1.3213324907470752</v>
      </c>
      <c r="E33" t="str">
        <f>VLOOKUP(B33,Region!$A$2:$C$153,3,0)</f>
        <v>London</v>
      </c>
      <c r="F33">
        <f>VLOOKUP(B33,Region!$A$2:$D$153,4,0)</f>
        <v>3</v>
      </c>
      <c r="G33">
        <f t="shared" si="1"/>
        <v>1.3213324907470752</v>
      </c>
    </row>
    <row r="34" spans="1:7" ht="12.75">
      <c r="A34">
        <f t="shared" si="0"/>
        <v>13</v>
      </c>
      <c r="B34">
        <f>Demographics!A35</f>
        <v>317</v>
      </c>
      <c r="C34" t="str">
        <f>Demographics!B35</f>
        <v>Not Close</v>
      </c>
      <c r="D34">
        <f>Demographics!C35</f>
        <v>1.5425801442386762</v>
      </c>
      <c r="E34" t="str">
        <f>VLOOKUP(B34,Region!$A$2:$C$153,3,0)</f>
        <v>London</v>
      </c>
      <c r="F34">
        <f>VLOOKUP(B34,Region!$A$2:$D$153,4,0)</f>
        <v>3</v>
      </c>
      <c r="G34">
        <f t="shared" si="1"/>
        <v>1.5425801442386762</v>
      </c>
    </row>
    <row r="35" spans="1:7" ht="12.75">
      <c r="A35">
        <f t="shared" si="0"/>
        <v>32</v>
      </c>
      <c r="B35">
        <f>Demographics!A36</f>
        <v>318</v>
      </c>
      <c r="C35" t="str">
        <f>Demographics!B36</f>
        <v>Not Close</v>
      </c>
      <c r="D35">
        <f>Demographics!C36</f>
        <v>2.435562701059793</v>
      </c>
      <c r="E35" t="str">
        <f>VLOOKUP(B35,Region!$A$2:$C$153,3,0)</f>
        <v>London</v>
      </c>
      <c r="F35">
        <f>VLOOKUP(B35,Region!$A$2:$D$153,4,0)</f>
        <v>3</v>
      </c>
      <c r="G35">
        <f t="shared" si="1"/>
        <v>2.435562701059793</v>
      </c>
    </row>
    <row r="36" spans="1:7" ht="12.75">
      <c r="A36">
        <f t="shared" si="0"/>
        <v>21</v>
      </c>
      <c r="B36">
        <f>Demographics!A37</f>
        <v>319</v>
      </c>
      <c r="C36" t="str">
        <f>Demographics!B37</f>
        <v>Not Close</v>
      </c>
      <c r="D36">
        <f>Demographics!C37</f>
        <v>1.7013993500037876</v>
      </c>
      <c r="E36" t="str">
        <f>VLOOKUP(B36,Region!$A$2:$C$153,3,0)</f>
        <v>London</v>
      </c>
      <c r="F36">
        <f>VLOOKUP(B36,Region!$A$2:$D$153,4,0)</f>
        <v>3</v>
      </c>
      <c r="G36">
        <f t="shared" si="1"/>
        <v>1.7013993500037876</v>
      </c>
    </row>
    <row r="37" spans="1:7" ht="12.75">
      <c r="A37">
        <f t="shared" si="0"/>
        <v>4</v>
      </c>
      <c r="B37">
        <f>Demographics!A38</f>
        <v>320</v>
      </c>
      <c r="C37" t="str">
        <f>Demographics!B38</f>
        <v>Not Close</v>
      </c>
      <c r="D37">
        <f>Demographics!C38</f>
        <v>1.1966183458018174</v>
      </c>
      <c r="E37" t="str">
        <f>VLOOKUP(B37,Region!$A$2:$C$153,3,0)</f>
        <v>London</v>
      </c>
      <c r="F37">
        <f>VLOOKUP(B37,Region!$A$2:$D$153,4,0)</f>
        <v>3</v>
      </c>
      <c r="G37">
        <f t="shared" si="1"/>
        <v>1.1966183458018174</v>
      </c>
    </row>
    <row r="38" spans="1:7" ht="12.75">
      <c r="A38">
        <f t="shared" si="0"/>
        <v>0</v>
      </c>
      <c r="B38">
        <f>Demographics!A39</f>
        <v>330</v>
      </c>
      <c r="C38" t="str">
        <f>Demographics!B39</f>
        <v>Somewhat close</v>
      </c>
      <c r="D38">
        <f>Demographics!C39</f>
        <v>1.1074480599411314</v>
      </c>
      <c r="E38" t="str">
        <f>VLOOKUP(B38,Region!$A$2:$C$153,3,0)</f>
        <v>West Midlands</v>
      </c>
      <c r="F38">
        <f>VLOOKUP(B38,Region!$A$2:$D$153,4,0)</f>
        <v>8</v>
      </c>
      <c r="G38">
        <f t="shared" si="1"/>
        <v>1000000</v>
      </c>
    </row>
    <row r="39" spans="1:7" ht="12.75">
      <c r="A39">
        <f t="shared" si="0"/>
        <v>0</v>
      </c>
      <c r="B39">
        <f>Demographics!A40</f>
        <v>331</v>
      </c>
      <c r="C39" t="str">
        <f>Demographics!B40</f>
        <v>Not Close</v>
      </c>
      <c r="D39">
        <f>Demographics!C40</f>
        <v>1.2751558878037759</v>
      </c>
      <c r="E39" t="str">
        <f>VLOOKUP(B39,Region!$A$2:$C$153,3,0)</f>
        <v>West Midlands</v>
      </c>
      <c r="F39">
        <f>VLOOKUP(B39,Region!$A$2:$D$153,4,0)</f>
        <v>8</v>
      </c>
      <c r="G39">
        <f t="shared" si="1"/>
        <v>1000000</v>
      </c>
    </row>
    <row r="40" spans="1:7" ht="12.75">
      <c r="A40">
        <f t="shared" si="0"/>
        <v>0</v>
      </c>
      <c r="B40">
        <f>Demographics!A41</f>
        <v>332</v>
      </c>
      <c r="C40" t="str">
        <f>Demographics!B41</f>
        <v>Not Close</v>
      </c>
      <c r="D40">
        <f>Demographics!C41</f>
        <v>1.762458763998853</v>
      </c>
      <c r="E40" t="str">
        <f>VLOOKUP(B40,Region!$A$2:$C$153,3,0)</f>
        <v>West Midlands</v>
      </c>
      <c r="F40">
        <f>VLOOKUP(B40,Region!$A$2:$D$153,4,0)</f>
        <v>8</v>
      </c>
      <c r="G40">
        <f t="shared" si="1"/>
        <v>1000000</v>
      </c>
    </row>
    <row r="41" spans="1:7" ht="12.75">
      <c r="A41">
        <f t="shared" si="0"/>
        <v>0</v>
      </c>
      <c r="B41">
        <f>Demographics!A42</f>
        <v>333</v>
      </c>
      <c r="C41" t="str">
        <f>Demographics!B42</f>
        <v>Not Close</v>
      </c>
      <c r="D41">
        <f>Demographics!C42</f>
        <v>1.335180379250906</v>
      </c>
      <c r="E41" t="str">
        <f>VLOOKUP(B41,Region!$A$2:$C$153,3,0)</f>
        <v>West Midlands</v>
      </c>
      <c r="F41">
        <f>VLOOKUP(B41,Region!$A$2:$D$153,4,0)</f>
        <v>8</v>
      </c>
      <c r="G41">
        <f t="shared" si="1"/>
        <v>1000000</v>
      </c>
    </row>
    <row r="42" spans="1:7" ht="12.75">
      <c r="A42">
        <f t="shared" si="0"/>
        <v>0</v>
      </c>
      <c r="B42">
        <f>Demographics!A43</f>
        <v>334</v>
      </c>
      <c r="C42" t="str">
        <f>Demographics!B43</f>
        <v>Not Close</v>
      </c>
      <c r="D42">
        <f>Demographics!C43</f>
        <v>2.0368459477350154</v>
      </c>
      <c r="E42" t="str">
        <f>VLOOKUP(B42,Region!$A$2:$C$153,3,0)</f>
        <v>West Midlands</v>
      </c>
      <c r="F42">
        <f>VLOOKUP(B42,Region!$A$2:$D$153,4,0)</f>
        <v>8</v>
      </c>
      <c r="G42">
        <f t="shared" si="1"/>
        <v>1000000</v>
      </c>
    </row>
    <row r="43" spans="1:7" ht="12.75">
      <c r="A43">
        <f t="shared" si="0"/>
        <v>0</v>
      </c>
      <c r="B43">
        <f>Demographics!A44</f>
        <v>335</v>
      </c>
      <c r="C43" t="str">
        <f>Demographics!B44</f>
        <v>Not Close</v>
      </c>
      <c r="D43">
        <f>Demographics!C44</f>
        <v>1.4842264725047816</v>
      </c>
      <c r="E43" t="str">
        <f>VLOOKUP(B43,Region!$A$2:$C$153,3,0)</f>
        <v>West Midlands</v>
      </c>
      <c r="F43">
        <f>VLOOKUP(B43,Region!$A$2:$D$153,4,0)</f>
        <v>8</v>
      </c>
      <c r="G43">
        <f t="shared" si="1"/>
        <v>1000000</v>
      </c>
    </row>
    <row r="44" spans="1:7" ht="12.75">
      <c r="A44">
        <f t="shared" si="0"/>
        <v>0</v>
      </c>
      <c r="B44">
        <f>Demographics!A45</f>
        <v>336</v>
      </c>
      <c r="C44" t="str">
        <f>Demographics!B45</f>
        <v>Not Close</v>
      </c>
      <c r="D44">
        <f>Demographics!C45</f>
        <v>1.3738482488435546</v>
      </c>
      <c r="E44" t="str">
        <f>VLOOKUP(B44,Region!$A$2:$C$153,3,0)</f>
        <v>West Midlands</v>
      </c>
      <c r="F44">
        <f>VLOOKUP(B44,Region!$A$2:$D$153,4,0)</f>
        <v>8</v>
      </c>
      <c r="G44">
        <f t="shared" si="1"/>
        <v>1000000</v>
      </c>
    </row>
    <row r="45" spans="1:7" ht="12.75">
      <c r="A45">
        <f t="shared" si="0"/>
        <v>0</v>
      </c>
      <c r="B45">
        <f>Demographics!A46</f>
        <v>340</v>
      </c>
      <c r="C45" t="str">
        <f>Demographics!B46</f>
        <v>Not Close</v>
      </c>
      <c r="D45">
        <f>Demographics!C46</f>
        <v>1.7723142519341628</v>
      </c>
      <c r="E45" t="str">
        <f>VLOOKUP(B45,Region!$A$2:$C$153,3,0)</f>
        <v>North West/Merseyside</v>
      </c>
      <c r="F45">
        <f>VLOOKUP(B45,Region!$A$2:$D$153,4,0)</f>
        <v>5</v>
      </c>
      <c r="G45">
        <f t="shared" si="1"/>
        <v>1000000</v>
      </c>
    </row>
    <row r="46" spans="1:7" ht="12.75">
      <c r="A46">
        <f t="shared" si="0"/>
        <v>0</v>
      </c>
      <c r="B46">
        <f>Demographics!A47</f>
        <v>341</v>
      </c>
      <c r="C46" t="str">
        <f>Demographics!B47</f>
        <v>Not Close</v>
      </c>
      <c r="D46">
        <f>Demographics!C47</f>
        <v>1.5910162114774375</v>
      </c>
      <c r="E46" t="str">
        <f>VLOOKUP(B46,Region!$A$2:$C$153,3,0)</f>
        <v>North West/Merseyside</v>
      </c>
      <c r="F46">
        <f>VLOOKUP(B46,Region!$A$2:$D$153,4,0)</f>
        <v>5</v>
      </c>
      <c r="G46">
        <f t="shared" si="1"/>
        <v>1000000</v>
      </c>
    </row>
    <row r="47" spans="1:7" ht="12.75">
      <c r="A47">
        <f t="shared" si="0"/>
        <v>0</v>
      </c>
      <c r="B47">
        <f>Demographics!A48</f>
        <v>342</v>
      </c>
      <c r="C47" t="str">
        <f>Demographics!B48</f>
        <v>Not Close</v>
      </c>
      <c r="D47">
        <f>Demographics!C48</f>
        <v>1.8593203110065377</v>
      </c>
      <c r="E47" t="str">
        <f>VLOOKUP(B47,Region!$A$2:$C$153,3,0)</f>
        <v>North West/Merseyside</v>
      </c>
      <c r="F47">
        <f>VLOOKUP(B47,Region!$A$2:$D$153,4,0)</f>
        <v>5</v>
      </c>
      <c r="G47">
        <f t="shared" si="1"/>
        <v>1000000</v>
      </c>
    </row>
    <row r="48" spans="1:7" ht="12.75">
      <c r="A48">
        <f t="shared" si="0"/>
        <v>0</v>
      </c>
      <c r="B48">
        <f>Demographics!A49</f>
        <v>343</v>
      </c>
      <c r="C48" t="str">
        <f>Demographics!B49</f>
        <v>Not Close</v>
      </c>
      <c r="D48">
        <f>Demographics!C49</f>
        <v>1.8950502624502685</v>
      </c>
      <c r="E48" t="str">
        <f>VLOOKUP(B48,Region!$A$2:$C$153,3,0)</f>
        <v>North West/Merseyside</v>
      </c>
      <c r="F48">
        <f>VLOOKUP(B48,Region!$A$2:$D$153,4,0)</f>
        <v>5</v>
      </c>
      <c r="G48">
        <f t="shared" si="1"/>
        <v>1000000</v>
      </c>
    </row>
    <row r="49" spans="1:7" ht="12.75">
      <c r="A49">
        <f t="shared" si="0"/>
        <v>0</v>
      </c>
      <c r="B49">
        <f>Demographics!A50</f>
        <v>344</v>
      </c>
      <c r="C49" t="str">
        <f>Demographics!B50</f>
        <v>Not Close</v>
      </c>
      <c r="D49">
        <f>Demographics!C50</f>
        <v>1.837389798591219</v>
      </c>
      <c r="E49" t="str">
        <f>VLOOKUP(B49,Region!$A$2:$C$153,3,0)</f>
        <v>North West/Merseyside</v>
      </c>
      <c r="F49">
        <f>VLOOKUP(B49,Region!$A$2:$D$153,4,0)</f>
        <v>5</v>
      </c>
      <c r="G49">
        <f t="shared" si="1"/>
        <v>1000000</v>
      </c>
    </row>
    <row r="50" spans="1:7" ht="12.75">
      <c r="A50">
        <f t="shared" si="0"/>
        <v>0</v>
      </c>
      <c r="B50">
        <f>Demographics!A51</f>
        <v>350</v>
      </c>
      <c r="C50" t="str">
        <f>Demographics!B51</f>
        <v>Not Close</v>
      </c>
      <c r="D50">
        <f>Demographics!C51</f>
        <v>1.6064855491211922</v>
      </c>
      <c r="E50" t="str">
        <f>VLOOKUP(B50,Region!$A$2:$C$153,3,0)</f>
        <v>North West/Merseyside</v>
      </c>
      <c r="F50">
        <f>VLOOKUP(B50,Region!$A$2:$D$153,4,0)</f>
        <v>5</v>
      </c>
      <c r="G50">
        <f t="shared" si="1"/>
        <v>1000000</v>
      </c>
    </row>
    <row r="51" spans="1:7" ht="12.75">
      <c r="A51">
        <f t="shared" si="0"/>
        <v>0</v>
      </c>
      <c r="B51">
        <f>Demographics!A52</f>
        <v>351</v>
      </c>
      <c r="C51" t="str">
        <f>Demographics!B52</f>
        <v>Not Close</v>
      </c>
      <c r="D51">
        <f>Demographics!C52</f>
        <v>1.8264574830673574</v>
      </c>
      <c r="E51" t="str">
        <f>VLOOKUP(B51,Region!$A$2:$C$153,3,0)</f>
        <v>North West/Merseyside</v>
      </c>
      <c r="F51">
        <f>VLOOKUP(B51,Region!$A$2:$D$153,4,0)</f>
        <v>5</v>
      </c>
      <c r="G51">
        <f t="shared" si="1"/>
        <v>1000000</v>
      </c>
    </row>
    <row r="52" spans="1:7" ht="12.75">
      <c r="A52">
        <f t="shared" si="0"/>
        <v>0</v>
      </c>
      <c r="B52">
        <f>Demographics!A53</f>
        <v>352</v>
      </c>
      <c r="C52" t="str">
        <f>Demographics!B53</f>
        <v>Somewhat close</v>
      </c>
      <c r="D52">
        <f>Demographics!C53</f>
        <v>1.0956641471463755</v>
      </c>
      <c r="E52" t="str">
        <f>VLOOKUP(B52,Region!$A$2:$C$153,3,0)</f>
        <v>North West/Merseyside</v>
      </c>
      <c r="F52">
        <f>VLOOKUP(B52,Region!$A$2:$D$153,4,0)</f>
        <v>5</v>
      </c>
      <c r="G52">
        <f t="shared" si="1"/>
        <v>1000000</v>
      </c>
    </row>
    <row r="53" spans="1:7" ht="12.75">
      <c r="A53">
        <f t="shared" si="0"/>
        <v>0</v>
      </c>
      <c r="B53">
        <f>Demographics!A54</f>
        <v>353</v>
      </c>
      <c r="C53" t="str">
        <f>Demographics!B54</f>
        <v>Not Close</v>
      </c>
      <c r="D53">
        <f>Demographics!C54</f>
        <v>1.5369986741402542</v>
      </c>
      <c r="E53" t="str">
        <f>VLOOKUP(B53,Region!$A$2:$C$153,3,0)</f>
        <v>North West/Merseyside</v>
      </c>
      <c r="F53">
        <f>VLOOKUP(B53,Region!$A$2:$D$153,4,0)</f>
        <v>5</v>
      </c>
      <c r="G53">
        <f t="shared" si="1"/>
        <v>1000000</v>
      </c>
    </row>
    <row r="54" spans="1:7" ht="12.75">
      <c r="A54">
        <f t="shared" si="0"/>
        <v>0</v>
      </c>
      <c r="B54">
        <f>Demographics!A55</f>
        <v>354</v>
      </c>
      <c r="C54" t="str">
        <f>Demographics!B55</f>
        <v>Not Close</v>
      </c>
      <c r="D54">
        <f>Demographics!C55</f>
        <v>1.5363951931587334</v>
      </c>
      <c r="E54" t="str">
        <f>VLOOKUP(B54,Region!$A$2:$C$153,3,0)</f>
        <v>North West/Merseyside</v>
      </c>
      <c r="F54">
        <f>VLOOKUP(B54,Region!$A$2:$D$153,4,0)</f>
        <v>5</v>
      </c>
      <c r="G54">
        <f t="shared" si="1"/>
        <v>1000000</v>
      </c>
    </row>
    <row r="55" spans="1:7" ht="12.75">
      <c r="A55">
        <f t="shared" si="0"/>
        <v>0</v>
      </c>
      <c r="B55">
        <f>Demographics!A56</f>
        <v>355</v>
      </c>
      <c r="C55" t="str">
        <f>Demographics!B56</f>
        <v>Not Close</v>
      </c>
      <c r="D55">
        <f>Demographics!C56</f>
        <v>1.4595450221617878</v>
      </c>
      <c r="E55" t="str">
        <f>VLOOKUP(B55,Region!$A$2:$C$153,3,0)</f>
        <v>North West/Merseyside</v>
      </c>
      <c r="F55">
        <f>VLOOKUP(B55,Region!$A$2:$D$153,4,0)</f>
        <v>5</v>
      </c>
      <c r="G55">
        <f t="shared" si="1"/>
        <v>1000000</v>
      </c>
    </row>
    <row r="56" spans="1:7" ht="12.75">
      <c r="A56">
        <f t="shared" si="0"/>
        <v>0</v>
      </c>
      <c r="B56">
        <f>Demographics!A57</f>
        <v>356</v>
      </c>
      <c r="C56" t="str">
        <f>Demographics!B57</f>
        <v>Not Close</v>
      </c>
      <c r="D56">
        <f>Demographics!C57</f>
        <v>1.9748480523213916</v>
      </c>
      <c r="E56" t="str">
        <f>VLOOKUP(B56,Region!$A$2:$C$153,3,0)</f>
        <v>North West/Merseyside</v>
      </c>
      <c r="F56">
        <f>VLOOKUP(B56,Region!$A$2:$D$153,4,0)</f>
        <v>5</v>
      </c>
      <c r="G56">
        <f t="shared" si="1"/>
        <v>1000000</v>
      </c>
    </row>
    <row r="57" spans="1:7" ht="12.75">
      <c r="A57">
        <f t="shared" si="0"/>
        <v>0</v>
      </c>
      <c r="B57">
        <f>Demographics!A58</f>
        <v>357</v>
      </c>
      <c r="C57" t="str">
        <f>Demographics!B58</f>
        <v>Not Close</v>
      </c>
      <c r="D57">
        <f>Demographics!C58</f>
        <v>1.6592082992719708</v>
      </c>
      <c r="E57" t="str">
        <f>VLOOKUP(B57,Region!$A$2:$C$153,3,0)</f>
        <v>North West/Merseyside</v>
      </c>
      <c r="F57">
        <f>VLOOKUP(B57,Region!$A$2:$D$153,4,0)</f>
        <v>5</v>
      </c>
      <c r="G57">
        <f t="shared" si="1"/>
        <v>1000000</v>
      </c>
    </row>
    <row r="58" spans="1:7" ht="12.75">
      <c r="A58">
        <f t="shared" si="0"/>
        <v>0</v>
      </c>
      <c r="B58">
        <f>Demographics!A59</f>
        <v>358</v>
      </c>
      <c r="C58" t="str">
        <f>Demographics!B59</f>
        <v>Not Close</v>
      </c>
      <c r="D58">
        <f>Demographics!C59</f>
        <v>1.9391131470960643</v>
      </c>
      <c r="E58" t="str">
        <f>VLOOKUP(B58,Region!$A$2:$C$153,3,0)</f>
        <v>North West/Merseyside</v>
      </c>
      <c r="F58">
        <f>VLOOKUP(B58,Region!$A$2:$D$153,4,0)</f>
        <v>5</v>
      </c>
      <c r="G58">
        <f t="shared" si="1"/>
        <v>1000000</v>
      </c>
    </row>
    <row r="59" spans="1:7" ht="12.75">
      <c r="A59">
        <f t="shared" si="0"/>
        <v>0</v>
      </c>
      <c r="B59">
        <f>Demographics!A60</f>
        <v>359</v>
      </c>
      <c r="C59" t="str">
        <f>Demographics!B60</f>
        <v>Not Close</v>
      </c>
      <c r="D59">
        <f>Demographics!C60</f>
        <v>1.864804404521036</v>
      </c>
      <c r="E59" t="str">
        <f>VLOOKUP(B59,Region!$A$2:$C$153,3,0)</f>
        <v>North West/Merseyside</v>
      </c>
      <c r="F59">
        <f>VLOOKUP(B59,Region!$A$2:$D$153,4,0)</f>
        <v>5</v>
      </c>
      <c r="G59">
        <f t="shared" si="1"/>
        <v>1000000</v>
      </c>
    </row>
    <row r="60" spans="1:7" ht="12.75">
      <c r="A60">
        <f t="shared" si="0"/>
        <v>0</v>
      </c>
      <c r="B60">
        <f>Demographics!A61</f>
        <v>370</v>
      </c>
      <c r="C60" t="str">
        <f>Demographics!B61</f>
        <v>Not Close</v>
      </c>
      <c r="D60">
        <f>Demographics!C61</f>
        <v>1.8524771349029658</v>
      </c>
      <c r="E60" t="str">
        <f>VLOOKUP(B60,Region!$A$2:$C$153,3,0)</f>
        <v>Yorkshire &amp; The Humber</v>
      </c>
      <c r="F60">
        <f>VLOOKUP(B60,Region!$A$2:$D$153,4,0)</f>
        <v>9</v>
      </c>
      <c r="G60">
        <f t="shared" si="1"/>
        <v>1000000</v>
      </c>
    </row>
    <row r="61" spans="1:7" ht="12.75">
      <c r="A61">
        <f t="shared" si="0"/>
        <v>0</v>
      </c>
      <c r="B61">
        <f>Demographics!A62</f>
        <v>371</v>
      </c>
      <c r="C61" t="str">
        <f>Demographics!B62</f>
        <v>Not Close</v>
      </c>
      <c r="D61">
        <f>Demographics!C62</f>
        <v>1.7622842342712977</v>
      </c>
      <c r="E61" t="str">
        <f>VLOOKUP(B61,Region!$A$2:$C$153,3,0)</f>
        <v>Yorkshire &amp; The Humber</v>
      </c>
      <c r="F61">
        <f>VLOOKUP(B61,Region!$A$2:$D$153,4,0)</f>
        <v>9</v>
      </c>
      <c r="G61">
        <f t="shared" si="1"/>
        <v>1000000</v>
      </c>
    </row>
    <row r="62" spans="1:7" ht="12.75">
      <c r="A62">
        <f t="shared" si="0"/>
        <v>0</v>
      </c>
      <c r="B62">
        <f>Demographics!A63</f>
        <v>372</v>
      </c>
      <c r="C62" t="str">
        <f>Demographics!B63</f>
        <v>Not Close</v>
      </c>
      <c r="D62">
        <f>Demographics!C63</f>
        <v>1.7545418418021275</v>
      </c>
      <c r="E62" t="str">
        <f>VLOOKUP(B62,Region!$A$2:$C$153,3,0)</f>
        <v>Yorkshire &amp; The Humber</v>
      </c>
      <c r="F62">
        <f>VLOOKUP(B62,Region!$A$2:$D$153,4,0)</f>
        <v>9</v>
      </c>
      <c r="G62">
        <f t="shared" si="1"/>
        <v>1000000</v>
      </c>
    </row>
    <row r="63" spans="1:7" ht="12.75">
      <c r="A63">
        <f t="shared" si="0"/>
        <v>0</v>
      </c>
      <c r="B63">
        <f>Demographics!A64</f>
        <v>373</v>
      </c>
      <c r="C63" t="str">
        <f>Demographics!B64</f>
        <v>Not Close</v>
      </c>
      <c r="D63">
        <f>Demographics!C64</f>
        <v>1.4843129476291899</v>
      </c>
      <c r="E63" t="str">
        <f>VLOOKUP(B63,Region!$A$2:$C$153,3,0)</f>
        <v>Yorkshire &amp; The Humber</v>
      </c>
      <c r="F63">
        <f>VLOOKUP(B63,Region!$A$2:$D$153,4,0)</f>
        <v>9</v>
      </c>
      <c r="G63">
        <f t="shared" si="1"/>
        <v>1000000</v>
      </c>
    </row>
    <row r="64" spans="1:7" ht="12.75">
      <c r="A64">
        <f t="shared" si="0"/>
        <v>0</v>
      </c>
      <c r="B64">
        <f>Demographics!A65</f>
        <v>380</v>
      </c>
      <c r="C64" t="str">
        <f>Demographics!B65</f>
        <v>Not Close</v>
      </c>
      <c r="D64">
        <f>Demographics!C65</f>
        <v>1.5610998342500053</v>
      </c>
      <c r="E64" t="str">
        <f>VLOOKUP(B64,Region!$A$2:$C$153,3,0)</f>
        <v>Yorkshire &amp; The Humber</v>
      </c>
      <c r="F64">
        <f>VLOOKUP(B64,Region!$A$2:$D$153,4,0)</f>
        <v>9</v>
      </c>
      <c r="G64">
        <f t="shared" si="1"/>
        <v>1000000</v>
      </c>
    </row>
    <row r="65" spans="1:7" ht="12.75">
      <c r="A65">
        <f t="shared" si="0"/>
        <v>0</v>
      </c>
      <c r="B65">
        <f>Demographics!A66</f>
        <v>381</v>
      </c>
      <c r="C65" t="str">
        <f>Demographics!B66</f>
        <v>Not Close</v>
      </c>
      <c r="D65">
        <f>Demographics!C66</f>
        <v>1.8254796819609924</v>
      </c>
      <c r="E65" t="str">
        <f>VLOOKUP(B65,Region!$A$2:$C$153,3,0)</f>
        <v>Yorkshire &amp; The Humber</v>
      </c>
      <c r="F65">
        <f>VLOOKUP(B65,Region!$A$2:$D$153,4,0)</f>
        <v>9</v>
      </c>
      <c r="G65">
        <f t="shared" si="1"/>
        <v>1000000</v>
      </c>
    </row>
    <row r="66" spans="1:7" ht="12.75">
      <c r="A66">
        <f t="shared" si="0"/>
        <v>0</v>
      </c>
      <c r="B66">
        <f>Demographics!A67</f>
        <v>382</v>
      </c>
      <c r="C66" t="str">
        <f>Demographics!B67</f>
        <v>Not Close</v>
      </c>
      <c r="D66">
        <f>Demographics!C67</f>
        <v>1.7130939164286871</v>
      </c>
      <c r="E66" t="str">
        <f>VLOOKUP(B66,Region!$A$2:$C$153,3,0)</f>
        <v>Yorkshire &amp; The Humber</v>
      </c>
      <c r="F66">
        <f>VLOOKUP(B66,Region!$A$2:$D$153,4,0)</f>
        <v>9</v>
      </c>
      <c r="G66">
        <f t="shared" si="1"/>
        <v>1000000</v>
      </c>
    </row>
    <row r="67" spans="1:7" ht="12.75">
      <c r="A67">
        <f t="shared" si="0"/>
        <v>0</v>
      </c>
      <c r="B67">
        <f>Demographics!A68</f>
        <v>383</v>
      </c>
      <c r="C67" t="str">
        <f>Demographics!B68</f>
        <v>Not Close</v>
      </c>
      <c r="D67">
        <f>Demographics!C68</f>
        <v>1.58251056942998</v>
      </c>
      <c r="E67" t="str">
        <f>VLOOKUP(B67,Region!$A$2:$C$153,3,0)</f>
        <v>Yorkshire &amp; The Humber</v>
      </c>
      <c r="F67">
        <f>VLOOKUP(B67,Region!$A$2:$D$153,4,0)</f>
        <v>9</v>
      </c>
      <c r="G67">
        <f t="shared" si="1"/>
        <v>1000000</v>
      </c>
    </row>
    <row r="68" spans="1:7" ht="12.75">
      <c r="A68">
        <f t="shared" si="0"/>
        <v>0</v>
      </c>
      <c r="B68">
        <f>Demographics!A69</f>
        <v>384</v>
      </c>
      <c r="C68" t="str">
        <f>Demographics!B69</f>
        <v>Not Close</v>
      </c>
      <c r="D68">
        <f>Demographics!C69</f>
        <v>1.8681202320446249</v>
      </c>
      <c r="E68" t="str">
        <f>VLOOKUP(B68,Region!$A$2:$C$153,3,0)</f>
        <v>Yorkshire &amp; The Humber</v>
      </c>
      <c r="F68">
        <f>VLOOKUP(B68,Region!$A$2:$D$153,4,0)</f>
        <v>9</v>
      </c>
      <c r="G68">
        <f t="shared" si="1"/>
        <v>1000000</v>
      </c>
    </row>
    <row r="69" spans="1:7" ht="12.75">
      <c r="A69">
        <f t="shared" si="0"/>
        <v>0</v>
      </c>
      <c r="B69">
        <f>Demographics!A70</f>
        <v>390</v>
      </c>
      <c r="C69" t="str">
        <f>Demographics!B70</f>
        <v>Not Close</v>
      </c>
      <c r="D69">
        <f>Demographics!C70</f>
        <v>1.8151176525679014</v>
      </c>
      <c r="E69" t="str">
        <f>VLOOKUP(B69,Region!$A$2:$C$153,3,0)</f>
        <v>North East</v>
      </c>
      <c r="F69">
        <f>VLOOKUP(B69,Region!$A$2:$D$153,4,0)</f>
        <v>4</v>
      </c>
      <c r="G69">
        <f t="shared" si="1"/>
        <v>1000000</v>
      </c>
    </row>
    <row r="70" spans="1:7" ht="12.75">
      <c r="A70">
        <f aca="true" t="shared" si="2" ref="A70:A133">IF(G70=1000000,0,RANK(G70,$G$5:$G$154,1))</f>
        <v>0</v>
      </c>
      <c r="B70">
        <f>Demographics!A71</f>
        <v>391</v>
      </c>
      <c r="C70" t="str">
        <f>Demographics!B71</f>
        <v>Not Close</v>
      </c>
      <c r="D70">
        <f>Demographics!C71</f>
        <v>1.5958605869937301</v>
      </c>
      <c r="E70" t="str">
        <f>VLOOKUP(B70,Region!$A$2:$C$153,3,0)</f>
        <v>North East</v>
      </c>
      <c r="F70">
        <f>VLOOKUP(B70,Region!$A$2:$D$153,4,0)</f>
        <v>4</v>
      </c>
      <c r="G70">
        <f aca="true" t="shared" si="3" ref="G70:G133">IF(E70=$C$1,D70,1000000)</f>
        <v>1000000</v>
      </c>
    </row>
    <row r="71" spans="1:7" ht="12.75">
      <c r="A71">
        <f t="shared" si="2"/>
        <v>0</v>
      </c>
      <c r="B71">
        <f>Demographics!A72</f>
        <v>392</v>
      </c>
      <c r="C71" t="str">
        <f>Demographics!B72</f>
        <v>Not Close</v>
      </c>
      <c r="D71">
        <f>Demographics!C72</f>
        <v>1.9397381783613412</v>
      </c>
      <c r="E71" t="str">
        <f>VLOOKUP(B71,Region!$A$2:$C$153,3,0)</f>
        <v>North East</v>
      </c>
      <c r="F71">
        <f>VLOOKUP(B71,Region!$A$2:$D$153,4,0)</f>
        <v>4</v>
      </c>
      <c r="G71">
        <f t="shared" si="3"/>
        <v>1000000</v>
      </c>
    </row>
    <row r="72" spans="1:7" ht="12.75">
      <c r="A72">
        <f t="shared" si="2"/>
        <v>0</v>
      </c>
      <c r="B72">
        <f>Demographics!A73</f>
        <v>393</v>
      </c>
      <c r="C72" t="str">
        <f>Demographics!B73</f>
        <v>Not Close</v>
      </c>
      <c r="D72">
        <f>Demographics!C73</f>
        <v>1.762431743948077</v>
      </c>
      <c r="E72" t="str">
        <f>VLOOKUP(B72,Region!$A$2:$C$153,3,0)</f>
        <v>North East</v>
      </c>
      <c r="F72">
        <f>VLOOKUP(B72,Region!$A$2:$D$153,4,0)</f>
        <v>4</v>
      </c>
      <c r="G72">
        <f t="shared" si="3"/>
        <v>1000000</v>
      </c>
    </row>
    <row r="73" spans="1:7" ht="12.75">
      <c r="A73">
        <f t="shared" si="2"/>
        <v>0</v>
      </c>
      <c r="B73">
        <f>Demographics!A74</f>
        <v>394</v>
      </c>
      <c r="C73" t="str">
        <f>Demographics!B74</f>
        <v>Not Close</v>
      </c>
      <c r="D73">
        <f>Demographics!C74</f>
        <v>1.8284327873467336</v>
      </c>
      <c r="E73" t="str">
        <f>VLOOKUP(B73,Region!$A$2:$C$153,3,0)</f>
        <v>North East</v>
      </c>
      <c r="F73">
        <f>VLOOKUP(B73,Region!$A$2:$D$153,4,0)</f>
        <v>4</v>
      </c>
      <c r="G73">
        <f t="shared" si="3"/>
        <v>1000000</v>
      </c>
    </row>
    <row r="74" spans="1:7" ht="12.75">
      <c r="A74">
        <f t="shared" si="2"/>
        <v>0</v>
      </c>
      <c r="B74">
        <f>Demographics!A75</f>
        <v>800</v>
      </c>
      <c r="C74" t="str">
        <f>Demographics!B75</f>
        <v>Not Close</v>
      </c>
      <c r="D74">
        <f>Demographics!C75</f>
        <v>2.0385779718243313</v>
      </c>
      <c r="E74" t="str">
        <f>VLOOKUP(B74,Region!$A$2:$C$153,3,0)</f>
        <v>South West</v>
      </c>
      <c r="F74">
        <f>VLOOKUP(B74,Region!$A$2:$D$153,4,0)</f>
        <v>7</v>
      </c>
      <c r="G74">
        <f t="shared" si="3"/>
        <v>1000000</v>
      </c>
    </row>
    <row r="75" spans="1:7" ht="12.75">
      <c r="A75">
        <f t="shared" si="2"/>
        <v>0</v>
      </c>
      <c r="B75">
        <f>Demographics!A76</f>
        <v>801</v>
      </c>
      <c r="C75" t="str">
        <f>Demographics!B76</f>
        <v>Not Close</v>
      </c>
      <c r="D75">
        <f>Demographics!C76</f>
        <v>1.3684555721322602</v>
      </c>
      <c r="E75" t="str">
        <f>VLOOKUP(B75,Region!$A$2:$C$153,3,0)</f>
        <v>South West</v>
      </c>
      <c r="F75">
        <f>VLOOKUP(B75,Region!$A$2:$D$153,4,0)</f>
        <v>7</v>
      </c>
      <c r="G75">
        <f t="shared" si="3"/>
        <v>1000000</v>
      </c>
    </row>
    <row r="76" spans="1:7" ht="12.75">
      <c r="A76">
        <f t="shared" si="2"/>
        <v>0</v>
      </c>
      <c r="B76">
        <f>Demographics!A77</f>
        <v>802</v>
      </c>
      <c r="C76" t="str">
        <f>Demographics!B77</f>
        <v>Not Close</v>
      </c>
      <c r="D76">
        <f>Demographics!C77</f>
        <v>2.0985895323022463</v>
      </c>
      <c r="E76" t="str">
        <f>VLOOKUP(B76,Region!$A$2:$C$153,3,0)</f>
        <v>South West</v>
      </c>
      <c r="F76">
        <f>VLOOKUP(B76,Region!$A$2:$D$153,4,0)</f>
        <v>7</v>
      </c>
      <c r="G76">
        <f t="shared" si="3"/>
        <v>1000000</v>
      </c>
    </row>
    <row r="77" spans="1:7" ht="12.75">
      <c r="A77">
        <f t="shared" si="2"/>
        <v>0</v>
      </c>
      <c r="B77">
        <f>Demographics!A78</f>
        <v>803</v>
      </c>
      <c r="C77" t="str">
        <f>Demographics!B78</f>
        <v>Not Close</v>
      </c>
      <c r="D77">
        <f>Demographics!C78</f>
        <v>2.0765582671367318</v>
      </c>
      <c r="E77" t="str">
        <f>VLOOKUP(B77,Region!$A$2:$C$153,3,0)</f>
        <v>South West</v>
      </c>
      <c r="F77">
        <f>VLOOKUP(B77,Region!$A$2:$D$153,4,0)</f>
        <v>7</v>
      </c>
      <c r="G77">
        <f t="shared" si="3"/>
        <v>1000000</v>
      </c>
    </row>
    <row r="78" spans="1:7" ht="12.75">
      <c r="A78">
        <f t="shared" si="2"/>
        <v>0</v>
      </c>
      <c r="B78">
        <f>Demographics!A79</f>
        <v>805</v>
      </c>
      <c r="C78" t="str">
        <f>Demographics!B79</f>
        <v>Not Close</v>
      </c>
      <c r="D78">
        <f>Demographics!C79</f>
        <v>1.7382023701677674</v>
      </c>
      <c r="E78" t="str">
        <f>VLOOKUP(B78,Region!$A$2:$C$153,3,0)</f>
        <v>North East</v>
      </c>
      <c r="F78">
        <f>VLOOKUP(B78,Region!$A$2:$D$153,4,0)</f>
        <v>4</v>
      </c>
      <c r="G78">
        <f t="shared" si="3"/>
        <v>1000000</v>
      </c>
    </row>
    <row r="79" spans="1:7" ht="12.75">
      <c r="A79">
        <f t="shared" si="2"/>
        <v>0</v>
      </c>
      <c r="B79">
        <f>Demographics!A80</f>
        <v>806</v>
      </c>
      <c r="C79" t="str">
        <f>Demographics!B80</f>
        <v>Not Close</v>
      </c>
      <c r="D79">
        <f>Demographics!C80</f>
        <v>1.5079130613225236</v>
      </c>
      <c r="E79" t="str">
        <f>VLOOKUP(B79,Region!$A$2:$C$153,3,0)</f>
        <v>North East</v>
      </c>
      <c r="F79">
        <f>VLOOKUP(B79,Region!$A$2:$D$153,4,0)</f>
        <v>4</v>
      </c>
      <c r="G79">
        <f t="shared" si="3"/>
        <v>1000000</v>
      </c>
    </row>
    <row r="80" spans="1:7" ht="12.75">
      <c r="A80">
        <f t="shared" si="2"/>
        <v>0</v>
      </c>
      <c r="B80">
        <f>Demographics!A81</f>
        <v>807</v>
      </c>
      <c r="C80" t="str">
        <f>Demographics!B81</f>
        <v>Not Close</v>
      </c>
      <c r="D80">
        <f>Demographics!C81</f>
        <v>1.8323503901152545</v>
      </c>
      <c r="E80" t="str">
        <f>VLOOKUP(B80,Region!$A$2:$C$153,3,0)</f>
        <v>North East</v>
      </c>
      <c r="F80">
        <f>VLOOKUP(B80,Region!$A$2:$D$153,4,0)</f>
        <v>4</v>
      </c>
      <c r="G80">
        <f t="shared" si="3"/>
        <v>1000000</v>
      </c>
    </row>
    <row r="81" spans="1:7" ht="12.75">
      <c r="A81">
        <f t="shared" si="2"/>
        <v>0</v>
      </c>
      <c r="B81">
        <f>Demographics!A82</f>
        <v>808</v>
      </c>
      <c r="C81" t="str">
        <f>Demographics!B82</f>
        <v>Not Close</v>
      </c>
      <c r="D81">
        <f>Demographics!C82</f>
        <v>1.852925325793133</v>
      </c>
      <c r="E81" t="str">
        <f>VLOOKUP(B81,Region!$A$2:$C$153,3,0)</f>
        <v>North East</v>
      </c>
      <c r="F81">
        <f>VLOOKUP(B81,Region!$A$2:$D$153,4,0)</f>
        <v>4</v>
      </c>
      <c r="G81">
        <f t="shared" si="3"/>
        <v>1000000</v>
      </c>
    </row>
    <row r="82" spans="1:7" ht="12.75">
      <c r="A82">
        <f t="shared" si="2"/>
        <v>0</v>
      </c>
      <c r="B82">
        <f>Demographics!A83</f>
        <v>810</v>
      </c>
      <c r="C82" t="str">
        <f>Demographics!B83</f>
        <v>Not Close</v>
      </c>
      <c r="D82">
        <f>Demographics!C83</f>
        <v>1.5846280107975086</v>
      </c>
      <c r="E82" t="str">
        <f>VLOOKUP(B82,Region!$A$2:$C$153,3,0)</f>
        <v>Yorkshire &amp; The Humber</v>
      </c>
      <c r="F82">
        <f>VLOOKUP(B82,Region!$A$2:$D$153,4,0)</f>
        <v>9</v>
      </c>
      <c r="G82">
        <f t="shared" si="3"/>
        <v>1000000</v>
      </c>
    </row>
    <row r="83" spans="1:7" ht="12.75">
      <c r="A83">
        <f t="shared" si="2"/>
        <v>0</v>
      </c>
      <c r="B83">
        <f>Demographics!A84</f>
        <v>811</v>
      </c>
      <c r="C83" t="str">
        <f>Demographics!B84</f>
        <v>Not Close</v>
      </c>
      <c r="D83">
        <f>Demographics!C84</f>
        <v>2.2194406922815513</v>
      </c>
      <c r="E83" t="str">
        <f>VLOOKUP(B83,Region!$A$2:$C$153,3,0)</f>
        <v>Yorkshire &amp; The Humber</v>
      </c>
      <c r="F83">
        <f>VLOOKUP(B83,Region!$A$2:$D$153,4,0)</f>
        <v>9</v>
      </c>
      <c r="G83">
        <f t="shared" si="3"/>
        <v>1000000</v>
      </c>
    </row>
    <row r="84" spans="1:7" ht="12.75">
      <c r="A84">
        <f t="shared" si="2"/>
        <v>0</v>
      </c>
      <c r="B84">
        <f>Demographics!A85</f>
        <v>812</v>
      </c>
      <c r="C84" t="str">
        <f>Demographics!B85</f>
        <v>Not Close</v>
      </c>
      <c r="D84">
        <f>Demographics!C85</f>
        <v>1.7693472774376255</v>
      </c>
      <c r="E84" t="str">
        <f>VLOOKUP(B84,Region!$A$2:$C$153,3,0)</f>
        <v>Yorkshire &amp; The Humber</v>
      </c>
      <c r="F84">
        <f>VLOOKUP(B84,Region!$A$2:$D$153,4,0)</f>
        <v>9</v>
      </c>
      <c r="G84">
        <f t="shared" si="3"/>
        <v>1000000</v>
      </c>
    </row>
    <row r="85" spans="1:7" ht="12.75">
      <c r="A85">
        <f t="shared" si="2"/>
        <v>0</v>
      </c>
      <c r="B85">
        <f>Demographics!A86</f>
        <v>813</v>
      </c>
      <c r="C85" t="str">
        <f>Demographics!B86</f>
        <v>Not Close</v>
      </c>
      <c r="D85">
        <f>Demographics!C86</f>
        <v>1.8899822085629472</v>
      </c>
      <c r="E85" t="str">
        <f>VLOOKUP(B85,Region!$A$2:$C$153,3,0)</f>
        <v>Yorkshire &amp; The Humber</v>
      </c>
      <c r="F85">
        <f>VLOOKUP(B85,Region!$A$2:$D$153,4,0)</f>
        <v>9</v>
      </c>
      <c r="G85">
        <f t="shared" si="3"/>
        <v>1000000</v>
      </c>
    </row>
    <row r="86" spans="1:7" ht="12.75">
      <c r="A86">
        <f t="shared" si="2"/>
        <v>0</v>
      </c>
      <c r="B86">
        <f>Demographics!A87</f>
        <v>815</v>
      </c>
      <c r="C86" t="str">
        <f>Demographics!B87</f>
        <v>Not Close</v>
      </c>
      <c r="D86">
        <f>Demographics!C87</f>
        <v>2.1978311712133496</v>
      </c>
      <c r="E86" t="str">
        <f>VLOOKUP(B86,Region!$A$2:$C$153,3,0)</f>
        <v>Yorkshire &amp; The Humber</v>
      </c>
      <c r="F86">
        <f>VLOOKUP(B86,Region!$A$2:$D$153,4,0)</f>
        <v>9</v>
      </c>
      <c r="G86">
        <f t="shared" si="3"/>
        <v>1000000</v>
      </c>
    </row>
    <row r="87" spans="1:7" ht="12.75">
      <c r="A87">
        <f t="shared" si="2"/>
        <v>0</v>
      </c>
      <c r="B87">
        <f>Demographics!A88</f>
        <v>816</v>
      </c>
      <c r="C87" t="str">
        <f>Demographics!B88</f>
        <v>Not Close</v>
      </c>
      <c r="D87">
        <f>Demographics!C88</f>
        <v>2.0275800200328447</v>
      </c>
      <c r="E87" t="str">
        <f>VLOOKUP(B87,Region!$A$2:$C$153,3,0)</f>
        <v>Yorkshire &amp; The Humber</v>
      </c>
      <c r="F87">
        <f>VLOOKUP(B87,Region!$A$2:$D$153,4,0)</f>
        <v>9</v>
      </c>
      <c r="G87">
        <f t="shared" si="3"/>
        <v>1000000</v>
      </c>
    </row>
    <row r="88" spans="1:7" ht="12.75">
      <c r="A88">
        <f t="shared" si="2"/>
        <v>0</v>
      </c>
      <c r="B88">
        <f>Demographics!A89</f>
        <v>821</v>
      </c>
      <c r="C88" t="str">
        <f>Demographics!B89</f>
        <v>Somewhat close</v>
      </c>
      <c r="D88">
        <f>Demographics!C89</f>
        <v>1.1388402286365211</v>
      </c>
      <c r="E88" t="str">
        <f>VLOOKUP(B88,Region!$A$2:$C$153,3,0)</f>
        <v>Eastern</v>
      </c>
      <c r="F88">
        <f>VLOOKUP(B88,Region!$A$2:$D$153,4,0)</f>
        <v>2</v>
      </c>
      <c r="G88">
        <f t="shared" si="3"/>
        <v>1000000</v>
      </c>
    </row>
    <row r="89" spans="1:7" ht="12.75">
      <c r="A89">
        <f t="shared" si="2"/>
        <v>0</v>
      </c>
      <c r="B89">
        <f>Demographics!A90</f>
        <v>822</v>
      </c>
      <c r="C89" t="str">
        <f>Demographics!B90</f>
        <v>Not Close</v>
      </c>
      <c r="D89">
        <f>Demographics!C90</f>
        <v>1.6256699176628469</v>
      </c>
      <c r="E89" t="str">
        <f>VLOOKUP(B89,Region!$A$2:$C$153,3,0)</f>
        <v>Eastern</v>
      </c>
      <c r="F89">
        <f>VLOOKUP(B89,Region!$A$2:$D$153,4,0)</f>
        <v>2</v>
      </c>
      <c r="G89">
        <f t="shared" si="3"/>
        <v>1000000</v>
      </c>
    </row>
    <row r="90" spans="1:7" ht="12.75">
      <c r="A90">
        <f t="shared" si="2"/>
        <v>0</v>
      </c>
      <c r="B90">
        <f>Demographics!A91</f>
        <v>823</v>
      </c>
      <c r="C90" t="str">
        <f>Demographics!B91</f>
        <v>Not Close</v>
      </c>
      <c r="D90">
        <f>Demographics!C91</f>
        <v>2.071800572930311</v>
      </c>
      <c r="E90" t="str">
        <f>VLOOKUP(B90,Region!$A$2:$C$153,3,0)</f>
        <v>Eastern</v>
      </c>
      <c r="F90">
        <f>VLOOKUP(B90,Region!$A$2:$D$153,4,0)</f>
        <v>2</v>
      </c>
      <c r="G90">
        <f t="shared" si="3"/>
        <v>1000000</v>
      </c>
    </row>
    <row r="91" spans="1:7" ht="12.75">
      <c r="A91">
        <f t="shared" si="2"/>
        <v>0</v>
      </c>
      <c r="B91">
        <f>Demographics!A92</f>
        <v>825</v>
      </c>
      <c r="C91" t="str">
        <f>Demographics!B92</f>
        <v>Not Close</v>
      </c>
      <c r="D91">
        <f>Demographics!C92</f>
        <v>2.163360619582424</v>
      </c>
      <c r="E91" t="str">
        <f>VLOOKUP(B91,Region!$A$2:$C$153,3,0)</f>
        <v>South East</v>
      </c>
      <c r="F91">
        <f>VLOOKUP(B91,Region!$A$2:$D$153,4,0)</f>
        <v>6</v>
      </c>
      <c r="G91">
        <f t="shared" si="3"/>
        <v>1000000</v>
      </c>
    </row>
    <row r="92" spans="1:7" ht="12.75">
      <c r="A92">
        <f t="shared" si="2"/>
        <v>0</v>
      </c>
      <c r="B92">
        <f>Demographics!A93</f>
        <v>826</v>
      </c>
      <c r="C92" t="str">
        <f>Demographics!B93</f>
        <v>Not Close</v>
      </c>
      <c r="D92">
        <f>Demographics!C93</f>
        <v>1.4314720290335037</v>
      </c>
      <c r="E92" t="str">
        <f>VLOOKUP(B92,Region!$A$2:$C$153,3,0)</f>
        <v>South East</v>
      </c>
      <c r="F92">
        <f>VLOOKUP(B92,Region!$A$2:$D$153,4,0)</f>
        <v>6</v>
      </c>
      <c r="G92">
        <f t="shared" si="3"/>
        <v>1000000</v>
      </c>
    </row>
    <row r="93" spans="1:7" ht="12.75">
      <c r="A93">
        <f t="shared" si="2"/>
        <v>0</v>
      </c>
      <c r="B93">
        <f>Demographics!A94</f>
        <v>830</v>
      </c>
      <c r="C93" t="str">
        <f>Demographics!B94</f>
        <v>Not Close</v>
      </c>
      <c r="D93">
        <f>Demographics!C94</f>
        <v>2.0017682138687345</v>
      </c>
      <c r="E93" t="str">
        <f>VLOOKUP(B93,Region!$A$2:$C$153,3,0)</f>
        <v>East Midlands</v>
      </c>
      <c r="F93">
        <f>VLOOKUP(B93,Region!$A$2:$D$153,4,0)</f>
        <v>1</v>
      </c>
      <c r="G93">
        <f t="shared" si="3"/>
        <v>1000000</v>
      </c>
    </row>
    <row r="94" spans="1:7" ht="12.75">
      <c r="A94">
        <f t="shared" si="2"/>
        <v>0</v>
      </c>
      <c r="B94">
        <f>Demographics!A95</f>
        <v>831</v>
      </c>
      <c r="C94" t="str">
        <f>Demographics!B95</f>
        <v>Not Close</v>
      </c>
      <c r="D94">
        <f>Demographics!C95</f>
        <v>1.470386971805522</v>
      </c>
      <c r="E94" t="str">
        <f>VLOOKUP(B94,Region!$A$2:$C$153,3,0)</f>
        <v>East Midlands</v>
      </c>
      <c r="F94">
        <f>VLOOKUP(B94,Region!$A$2:$D$153,4,0)</f>
        <v>1</v>
      </c>
      <c r="G94">
        <f t="shared" si="3"/>
        <v>1000000</v>
      </c>
    </row>
    <row r="95" spans="1:7" ht="12.75">
      <c r="A95">
        <f t="shared" si="2"/>
        <v>0</v>
      </c>
      <c r="B95">
        <f>Demographics!A96</f>
        <v>835</v>
      </c>
      <c r="C95" t="str">
        <f>Demographics!B96</f>
        <v>Not Close</v>
      </c>
      <c r="D95">
        <f>Demographics!C96</f>
        <v>2.122821926044054</v>
      </c>
      <c r="E95" t="str">
        <f>VLOOKUP(B95,Region!$A$2:$C$153,3,0)</f>
        <v>South West</v>
      </c>
      <c r="F95">
        <f>VLOOKUP(B95,Region!$A$2:$D$153,4,0)</f>
        <v>7</v>
      </c>
      <c r="G95">
        <f t="shared" si="3"/>
        <v>1000000</v>
      </c>
    </row>
    <row r="96" spans="1:7" ht="12.75">
      <c r="A96">
        <f t="shared" si="2"/>
        <v>0</v>
      </c>
      <c r="B96">
        <f>Demographics!A97</f>
        <v>836</v>
      </c>
      <c r="C96" t="str">
        <f>Demographics!B97</f>
        <v>Not Close</v>
      </c>
      <c r="D96">
        <f>Demographics!C97</f>
        <v>1.9743301237750213</v>
      </c>
      <c r="E96" t="str">
        <f>VLOOKUP(B96,Region!$A$2:$C$153,3,0)</f>
        <v>South West</v>
      </c>
      <c r="F96">
        <f>VLOOKUP(B96,Region!$A$2:$D$153,4,0)</f>
        <v>7</v>
      </c>
      <c r="G96">
        <f t="shared" si="3"/>
        <v>1000000</v>
      </c>
    </row>
    <row r="97" spans="1:7" ht="12.75">
      <c r="A97">
        <f t="shared" si="2"/>
        <v>0</v>
      </c>
      <c r="B97">
        <f>Demographics!A98</f>
        <v>837</v>
      </c>
      <c r="C97" t="str">
        <f>Demographics!B98</f>
        <v>Not Close</v>
      </c>
      <c r="D97">
        <f>Demographics!C98</f>
        <v>1.7633187314443595</v>
      </c>
      <c r="E97" t="str">
        <f>VLOOKUP(B97,Region!$A$2:$C$153,3,0)</f>
        <v>South West</v>
      </c>
      <c r="F97">
        <f>VLOOKUP(B97,Region!$A$2:$D$153,4,0)</f>
        <v>7</v>
      </c>
      <c r="G97">
        <f t="shared" si="3"/>
        <v>1000000</v>
      </c>
    </row>
    <row r="98" spans="1:7" ht="12.75">
      <c r="A98">
        <f t="shared" si="2"/>
        <v>0</v>
      </c>
      <c r="B98">
        <f>Demographics!A99</f>
        <v>840</v>
      </c>
      <c r="C98" t="str">
        <f>Demographics!B99</f>
        <v>Not Close</v>
      </c>
      <c r="D98">
        <f>Demographics!C99</f>
        <v>1.9621487187085174</v>
      </c>
      <c r="E98" t="str">
        <f>VLOOKUP(B98,Region!$A$2:$C$153,3,0)</f>
        <v>North East</v>
      </c>
      <c r="F98">
        <f>VLOOKUP(B98,Region!$A$2:$D$153,4,0)</f>
        <v>4</v>
      </c>
      <c r="G98">
        <f t="shared" si="3"/>
        <v>1000000</v>
      </c>
    </row>
    <row r="99" spans="1:7" ht="12.75">
      <c r="A99">
        <f t="shared" si="2"/>
        <v>0</v>
      </c>
      <c r="B99">
        <f>Demographics!A100</f>
        <v>841</v>
      </c>
      <c r="C99" t="str">
        <f>Demographics!B100</f>
        <v>Not Close</v>
      </c>
      <c r="D99">
        <f>Demographics!C100</f>
        <v>1.816418346548246</v>
      </c>
      <c r="E99" t="str">
        <f>VLOOKUP(B99,Region!$A$2:$C$153,3,0)</f>
        <v>North East</v>
      </c>
      <c r="F99">
        <f>VLOOKUP(B99,Region!$A$2:$D$153,4,0)</f>
        <v>4</v>
      </c>
      <c r="G99">
        <f t="shared" si="3"/>
        <v>1000000</v>
      </c>
    </row>
    <row r="100" spans="1:7" ht="12.75">
      <c r="A100">
        <f t="shared" si="2"/>
        <v>0</v>
      </c>
      <c r="B100">
        <f>Demographics!A101</f>
        <v>845</v>
      </c>
      <c r="C100" t="str">
        <f>Demographics!B101</f>
        <v>Not Close</v>
      </c>
      <c r="D100">
        <f>Demographics!C101</f>
        <v>1.9210235922762227</v>
      </c>
      <c r="E100" t="str">
        <f>VLOOKUP(B100,Region!$A$2:$C$153,3,0)</f>
        <v>South East</v>
      </c>
      <c r="F100">
        <f>VLOOKUP(B100,Region!$A$2:$D$153,4,0)</f>
        <v>6</v>
      </c>
      <c r="G100">
        <f t="shared" si="3"/>
        <v>1000000</v>
      </c>
    </row>
    <row r="101" spans="1:7" ht="12.75">
      <c r="A101">
        <f t="shared" si="2"/>
        <v>0</v>
      </c>
      <c r="B101">
        <f>Demographics!A102</f>
        <v>846</v>
      </c>
      <c r="C101" t="str">
        <f>Demographics!B102</f>
        <v>Not Close</v>
      </c>
      <c r="D101">
        <f>Demographics!C102</f>
        <v>1.7680613109385186</v>
      </c>
      <c r="E101" t="str">
        <f>VLOOKUP(B101,Region!$A$2:$C$153,3,0)</f>
        <v>South East</v>
      </c>
      <c r="F101">
        <f>VLOOKUP(B101,Region!$A$2:$D$153,4,0)</f>
        <v>6</v>
      </c>
      <c r="G101">
        <f t="shared" si="3"/>
        <v>1000000</v>
      </c>
    </row>
    <row r="102" spans="1:7" ht="12.75">
      <c r="A102">
        <f t="shared" si="2"/>
        <v>0</v>
      </c>
      <c r="B102">
        <f>Demographics!A103</f>
        <v>850</v>
      </c>
      <c r="C102" t="str">
        <f>Demographics!B103</f>
        <v>Not Close</v>
      </c>
      <c r="D102">
        <f>Demographics!C103</f>
        <v>2.0799011540848444</v>
      </c>
      <c r="E102" t="str">
        <f>VLOOKUP(B102,Region!$A$2:$C$153,3,0)</f>
        <v>South East</v>
      </c>
      <c r="F102">
        <f>VLOOKUP(B102,Region!$A$2:$D$153,4,0)</f>
        <v>6</v>
      </c>
      <c r="G102">
        <f t="shared" si="3"/>
        <v>1000000</v>
      </c>
    </row>
    <row r="103" spans="1:7" ht="12.75">
      <c r="A103">
        <f t="shared" si="2"/>
        <v>0</v>
      </c>
      <c r="B103">
        <f>Demographics!A104</f>
        <v>851</v>
      </c>
      <c r="C103" t="str">
        <f>Demographics!B104</f>
        <v>Not Close</v>
      </c>
      <c r="D103">
        <f>Demographics!C104</f>
        <v>1.474689709937608</v>
      </c>
      <c r="E103" t="str">
        <f>VLOOKUP(B103,Region!$A$2:$C$153,3,0)</f>
        <v>South East</v>
      </c>
      <c r="F103">
        <f>VLOOKUP(B103,Region!$A$2:$D$153,4,0)</f>
        <v>6</v>
      </c>
      <c r="G103">
        <f t="shared" si="3"/>
        <v>1000000</v>
      </c>
    </row>
    <row r="104" spans="1:7" ht="12.75">
      <c r="A104">
        <f t="shared" si="2"/>
        <v>0</v>
      </c>
      <c r="B104">
        <f>Demographics!A105</f>
        <v>852</v>
      </c>
      <c r="C104" t="str">
        <f>Demographics!B105</f>
        <v>Not Close</v>
      </c>
      <c r="D104">
        <f>Demographics!C105</f>
        <v>1.4324806739094897</v>
      </c>
      <c r="E104" t="str">
        <f>VLOOKUP(B104,Region!$A$2:$C$153,3,0)</f>
        <v>South East</v>
      </c>
      <c r="F104">
        <f>VLOOKUP(B104,Region!$A$2:$D$153,4,0)</f>
        <v>6</v>
      </c>
      <c r="G104">
        <f t="shared" si="3"/>
        <v>1000000</v>
      </c>
    </row>
    <row r="105" spans="1:7" ht="12.75">
      <c r="A105">
        <f t="shared" si="2"/>
        <v>0</v>
      </c>
      <c r="B105">
        <f>Demographics!A106</f>
        <v>855</v>
      </c>
      <c r="C105" t="str">
        <f>Demographics!B106</f>
        <v>Not Close</v>
      </c>
      <c r="D105">
        <f>Demographics!C106</f>
        <v>2.1214526711843407</v>
      </c>
      <c r="E105" t="str">
        <f>VLOOKUP(B105,Region!$A$2:$C$153,3,0)</f>
        <v>East Midlands</v>
      </c>
      <c r="F105">
        <f>VLOOKUP(B105,Region!$A$2:$D$153,4,0)</f>
        <v>1</v>
      </c>
      <c r="G105">
        <f t="shared" si="3"/>
        <v>1000000</v>
      </c>
    </row>
    <row r="106" spans="1:7" ht="12.75">
      <c r="A106">
        <f t="shared" si="2"/>
        <v>0</v>
      </c>
      <c r="B106">
        <f>Demographics!A107</f>
        <v>856</v>
      </c>
      <c r="C106" t="str">
        <f>Demographics!B107</f>
        <v>Not Close</v>
      </c>
      <c r="D106">
        <f>Demographics!C107</f>
        <v>1.5190166925949196</v>
      </c>
      <c r="E106" t="str">
        <f>VLOOKUP(B106,Region!$A$2:$C$153,3,0)</f>
        <v>East Midlands</v>
      </c>
      <c r="F106">
        <f>VLOOKUP(B106,Region!$A$2:$D$153,4,0)</f>
        <v>1</v>
      </c>
      <c r="G106">
        <f t="shared" si="3"/>
        <v>1000000</v>
      </c>
    </row>
    <row r="107" spans="1:7" ht="12.75">
      <c r="A107">
        <f t="shared" si="2"/>
        <v>0</v>
      </c>
      <c r="B107">
        <f>Demographics!A108</f>
        <v>857</v>
      </c>
      <c r="C107" t="str">
        <f>Demographics!B108</f>
        <v>Not Close</v>
      </c>
      <c r="D107">
        <f>Demographics!C108</f>
        <v>2.3664656203882584</v>
      </c>
      <c r="E107" t="str">
        <f>VLOOKUP(B107,Region!$A$2:$C$153,3,0)</f>
        <v>East Midlands</v>
      </c>
      <c r="F107">
        <f>VLOOKUP(B107,Region!$A$2:$D$153,4,0)</f>
        <v>1</v>
      </c>
      <c r="G107">
        <f t="shared" si="3"/>
        <v>1000000</v>
      </c>
    </row>
    <row r="108" spans="1:7" ht="12.75">
      <c r="A108">
        <f t="shared" si="2"/>
        <v>0</v>
      </c>
      <c r="B108">
        <f>Demographics!A109</f>
        <v>860</v>
      </c>
      <c r="C108" t="str">
        <f>Demographics!B109</f>
        <v>Not Close</v>
      </c>
      <c r="D108">
        <f>Demographics!C109</f>
        <v>2.033246381757662</v>
      </c>
      <c r="E108" t="str">
        <f>VLOOKUP(B108,Region!$A$2:$C$153,3,0)</f>
        <v>West Midlands</v>
      </c>
      <c r="F108">
        <f>VLOOKUP(B108,Region!$A$2:$D$153,4,0)</f>
        <v>8</v>
      </c>
      <c r="G108">
        <f t="shared" si="3"/>
        <v>1000000</v>
      </c>
    </row>
    <row r="109" spans="1:7" ht="12.75">
      <c r="A109">
        <f t="shared" si="2"/>
        <v>0</v>
      </c>
      <c r="B109">
        <f>Demographics!A110</f>
        <v>861</v>
      </c>
      <c r="C109" t="str">
        <f>Demographics!B110</f>
        <v>Not Close</v>
      </c>
      <c r="D109">
        <f>Demographics!C110</f>
        <v>1.5412589432664667</v>
      </c>
      <c r="E109" t="str">
        <f>VLOOKUP(B109,Region!$A$2:$C$153,3,0)</f>
        <v>West Midlands</v>
      </c>
      <c r="F109">
        <f>VLOOKUP(B109,Region!$A$2:$D$153,4,0)</f>
        <v>8</v>
      </c>
      <c r="G109">
        <f t="shared" si="3"/>
        <v>1000000</v>
      </c>
    </row>
    <row r="110" spans="1:7" ht="12.75">
      <c r="A110">
        <f t="shared" si="2"/>
        <v>0</v>
      </c>
      <c r="B110">
        <f>Demographics!A111</f>
        <v>865</v>
      </c>
      <c r="C110" t="str">
        <f>Demographics!B111</f>
        <v>Not Close</v>
      </c>
      <c r="D110">
        <f>Demographics!C111</f>
        <v>2.056984236753221</v>
      </c>
      <c r="E110" t="str">
        <f>VLOOKUP(B110,Region!$A$2:$C$153,3,0)</f>
        <v>South West</v>
      </c>
      <c r="F110">
        <f>VLOOKUP(B110,Region!$A$2:$D$153,4,0)</f>
        <v>7</v>
      </c>
      <c r="G110">
        <f t="shared" si="3"/>
        <v>1000000</v>
      </c>
    </row>
    <row r="111" spans="1:7" ht="12.75">
      <c r="A111">
        <f t="shared" si="2"/>
        <v>0</v>
      </c>
      <c r="B111">
        <f>Demographics!A112</f>
        <v>866</v>
      </c>
      <c r="C111" t="str">
        <f>Demographics!B112</f>
        <v>Not Close</v>
      </c>
      <c r="D111">
        <f>Demographics!C112</f>
        <v>1.7912935397552339</v>
      </c>
      <c r="E111" t="str">
        <f>VLOOKUP(B111,Region!$A$2:$C$153,3,0)</f>
        <v>South West</v>
      </c>
      <c r="F111">
        <f>VLOOKUP(B111,Region!$A$2:$D$153,4,0)</f>
        <v>7</v>
      </c>
      <c r="G111">
        <f t="shared" si="3"/>
        <v>1000000</v>
      </c>
    </row>
    <row r="112" spans="1:7" ht="12.75">
      <c r="A112">
        <f t="shared" si="2"/>
        <v>0</v>
      </c>
      <c r="B112">
        <f>Demographics!A113</f>
        <v>867</v>
      </c>
      <c r="C112" t="str">
        <f>Demographics!B113</f>
        <v>Not Close</v>
      </c>
      <c r="D112">
        <f>Demographics!C113</f>
        <v>2.036524973927647</v>
      </c>
      <c r="E112" t="str">
        <f>VLOOKUP(B112,Region!$A$2:$C$153,3,0)</f>
        <v>South East</v>
      </c>
      <c r="F112">
        <f>VLOOKUP(B112,Region!$A$2:$D$153,4,0)</f>
        <v>6</v>
      </c>
      <c r="G112">
        <f t="shared" si="3"/>
        <v>1000000</v>
      </c>
    </row>
    <row r="113" spans="1:7" ht="12.75">
      <c r="A113">
        <f t="shared" si="2"/>
        <v>0</v>
      </c>
      <c r="B113">
        <f>Demographics!A114</f>
        <v>868</v>
      </c>
      <c r="C113" t="str">
        <f>Demographics!B114</f>
        <v>Not Close</v>
      </c>
      <c r="D113">
        <f>Demographics!C114</f>
        <v>2.239655641383527</v>
      </c>
      <c r="E113" t="str">
        <f>VLOOKUP(B113,Region!$A$2:$C$153,3,0)</f>
        <v>South East</v>
      </c>
      <c r="F113">
        <f>VLOOKUP(B113,Region!$A$2:$D$153,4,0)</f>
        <v>6</v>
      </c>
      <c r="G113">
        <f t="shared" si="3"/>
        <v>1000000</v>
      </c>
    </row>
    <row r="114" spans="1:7" ht="12.75">
      <c r="A114">
        <f t="shared" si="2"/>
        <v>0</v>
      </c>
      <c r="B114">
        <f>Demographics!A115</f>
        <v>869</v>
      </c>
      <c r="C114" t="str">
        <f>Demographics!B115</f>
        <v>Not Close</v>
      </c>
      <c r="D114">
        <f>Demographics!C115</f>
        <v>2.2062189542986865</v>
      </c>
      <c r="E114" t="str">
        <f>VLOOKUP(B114,Region!$A$2:$C$153,3,0)</f>
        <v>South East</v>
      </c>
      <c r="F114">
        <f>VLOOKUP(B114,Region!$A$2:$D$153,4,0)</f>
        <v>6</v>
      </c>
      <c r="G114">
        <f t="shared" si="3"/>
        <v>1000000</v>
      </c>
    </row>
    <row r="115" spans="1:7" ht="12.75">
      <c r="A115">
        <f t="shared" si="2"/>
        <v>0</v>
      </c>
      <c r="B115">
        <f>Demographics!A116</f>
        <v>870</v>
      </c>
      <c r="C115" t="str">
        <f>Demographics!B116</f>
        <v>Not Close</v>
      </c>
      <c r="D115">
        <f>Demographics!C116</f>
        <v>1.400981601811211</v>
      </c>
      <c r="E115" t="str">
        <f>VLOOKUP(B115,Region!$A$2:$C$153,3,0)</f>
        <v>South East</v>
      </c>
      <c r="F115">
        <f>VLOOKUP(B115,Region!$A$2:$D$153,4,0)</f>
        <v>6</v>
      </c>
      <c r="G115">
        <f t="shared" si="3"/>
        <v>1000000</v>
      </c>
    </row>
    <row r="116" spans="1:7" ht="12.75">
      <c r="A116">
        <f t="shared" si="2"/>
        <v>0</v>
      </c>
      <c r="B116">
        <f>Demographics!A117</f>
        <v>871</v>
      </c>
      <c r="C116" t="str">
        <f>Demographics!B117</f>
        <v>Not Close</v>
      </c>
      <c r="D116">
        <f>Demographics!C117</f>
        <v>1.2257500094437028</v>
      </c>
      <c r="E116" t="str">
        <f>VLOOKUP(B116,Region!$A$2:$C$153,3,0)</f>
        <v>South East</v>
      </c>
      <c r="F116">
        <f>VLOOKUP(B116,Region!$A$2:$D$153,4,0)</f>
        <v>6</v>
      </c>
      <c r="G116">
        <f t="shared" si="3"/>
        <v>1000000</v>
      </c>
    </row>
    <row r="117" spans="1:7" ht="12.75">
      <c r="A117">
        <f t="shared" si="2"/>
        <v>0</v>
      </c>
      <c r="B117">
        <f>Demographics!A118</f>
        <v>872</v>
      </c>
      <c r="C117" t="str">
        <f>Demographics!B118</f>
        <v>Not Close</v>
      </c>
      <c r="D117">
        <f>Demographics!C118</f>
        <v>2.532446218542716</v>
      </c>
      <c r="E117" t="str">
        <f>VLOOKUP(B117,Region!$A$2:$C$153,3,0)</f>
        <v>South East</v>
      </c>
      <c r="F117">
        <f>VLOOKUP(B117,Region!$A$2:$D$153,4,0)</f>
        <v>6</v>
      </c>
      <c r="G117">
        <f t="shared" si="3"/>
        <v>1000000</v>
      </c>
    </row>
    <row r="118" spans="1:7" ht="12.75">
      <c r="A118">
        <f t="shared" si="2"/>
        <v>0</v>
      </c>
      <c r="B118">
        <f>Demographics!A119</f>
        <v>873</v>
      </c>
      <c r="C118" t="str">
        <f>Demographics!B119</f>
        <v>Not Close</v>
      </c>
      <c r="D118">
        <f>Demographics!C119</f>
        <v>2.0794624474680234</v>
      </c>
      <c r="E118" t="str">
        <f>VLOOKUP(B118,Region!$A$2:$C$153,3,0)</f>
        <v>Eastern</v>
      </c>
      <c r="F118">
        <f>VLOOKUP(B118,Region!$A$2:$D$153,4,0)</f>
        <v>2</v>
      </c>
      <c r="G118">
        <f t="shared" si="3"/>
        <v>1000000</v>
      </c>
    </row>
    <row r="119" spans="1:7" ht="12.75">
      <c r="A119">
        <f t="shared" si="2"/>
        <v>0</v>
      </c>
      <c r="B119">
        <f>Demographics!A120</f>
        <v>874</v>
      </c>
      <c r="C119" t="str">
        <f>Demographics!B120</f>
        <v>Not Close</v>
      </c>
      <c r="D119">
        <f>Demographics!C120</f>
        <v>1.483004274287925</v>
      </c>
      <c r="E119" t="str">
        <f>VLOOKUP(B119,Region!$A$2:$C$153,3,0)</f>
        <v>Eastern</v>
      </c>
      <c r="F119">
        <f>VLOOKUP(B119,Region!$A$2:$D$153,4,0)</f>
        <v>2</v>
      </c>
      <c r="G119">
        <f t="shared" si="3"/>
        <v>1000000</v>
      </c>
    </row>
    <row r="120" spans="1:7" ht="12.75">
      <c r="A120">
        <f t="shared" si="2"/>
        <v>0</v>
      </c>
      <c r="B120">
        <f>Demographics!A121</f>
        <v>876</v>
      </c>
      <c r="C120" t="str">
        <f>Demographics!B121</f>
        <v>Not Close</v>
      </c>
      <c r="D120">
        <f>Demographics!C121</f>
        <v>1.7855420196122511</v>
      </c>
      <c r="E120" t="str">
        <f>VLOOKUP(B120,Region!$A$2:$C$153,3,0)</f>
        <v>North West/Merseyside</v>
      </c>
      <c r="F120">
        <f>VLOOKUP(B120,Region!$A$2:$D$153,4,0)</f>
        <v>5</v>
      </c>
      <c r="G120">
        <f t="shared" si="3"/>
        <v>1000000</v>
      </c>
    </row>
    <row r="121" spans="1:7" ht="12.75">
      <c r="A121">
        <f t="shared" si="2"/>
        <v>0</v>
      </c>
      <c r="B121">
        <f>Demographics!A122</f>
        <v>877</v>
      </c>
      <c r="C121" t="str">
        <f>Demographics!B122</f>
        <v>Not Close</v>
      </c>
      <c r="D121">
        <f>Demographics!C122</f>
        <v>2.0876903269543607</v>
      </c>
      <c r="E121" t="str">
        <f>VLOOKUP(B121,Region!$A$2:$C$153,3,0)</f>
        <v>North West/Merseyside</v>
      </c>
      <c r="F121">
        <f>VLOOKUP(B121,Region!$A$2:$D$153,4,0)</f>
        <v>5</v>
      </c>
      <c r="G121">
        <f t="shared" si="3"/>
        <v>1000000</v>
      </c>
    </row>
    <row r="122" spans="1:7" ht="12.75">
      <c r="A122">
        <f t="shared" si="2"/>
        <v>0</v>
      </c>
      <c r="B122">
        <f>Demographics!A123</f>
        <v>878</v>
      </c>
      <c r="C122" t="str">
        <f>Demographics!B123</f>
        <v>Not Close</v>
      </c>
      <c r="D122">
        <f>Demographics!C123</f>
        <v>2.059273545932554</v>
      </c>
      <c r="E122" t="str">
        <f>VLOOKUP(B122,Region!$A$2:$C$153,3,0)</f>
        <v>South West</v>
      </c>
      <c r="F122">
        <f>VLOOKUP(B122,Region!$A$2:$D$153,4,0)</f>
        <v>7</v>
      </c>
      <c r="G122">
        <f t="shared" si="3"/>
        <v>1000000</v>
      </c>
    </row>
    <row r="123" spans="1:7" ht="12.75">
      <c r="A123">
        <f t="shared" si="2"/>
        <v>0</v>
      </c>
      <c r="B123">
        <f>Demographics!A124</f>
        <v>879</v>
      </c>
      <c r="C123" t="str">
        <f>Demographics!B124</f>
        <v>Not Close</v>
      </c>
      <c r="D123">
        <f>Demographics!C124</f>
        <v>1.6908455499164812</v>
      </c>
      <c r="E123" t="str">
        <f>VLOOKUP(B123,Region!$A$2:$C$153,3,0)</f>
        <v>South West</v>
      </c>
      <c r="F123">
        <f>VLOOKUP(B123,Region!$A$2:$D$153,4,0)</f>
        <v>7</v>
      </c>
      <c r="G123">
        <f t="shared" si="3"/>
        <v>1000000</v>
      </c>
    </row>
    <row r="124" spans="1:7" ht="12.75">
      <c r="A124">
        <f t="shared" si="2"/>
        <v>0</v>
      </c>
      <c r="B124">
        <f>Demographics!A125</f>
        <v>880</v>
      </c>
      <c r="C124" t="str">
        <f>Demographics!B125</f>
        <v>Not Close</v>
      </c>
      <c r="D124">
        <f>Demographics!C125</f>
        <v>1.8383599111872524</v>
      </c>
      <c r="E124" t="str">
        <f>VLOOKUP(B124,Region!$A$2:$C$153,3,0)</f>
        <v>South West</v>
      </c>
      <c r="F124">
        <f>VLOOKUP(B124,Region!$A$2:$D$153,4,0)</f>
        <v>7</v>
      </c>
      <c r="G124">
        <f t="shared" si="3"/>
        <v>1000000</v>
      </c>
    </row>
    <row r="125" spans="1:7" ht="12.75">
      <c r="A125">
        <f t="shared" si="2"/>
        <v>0</v>
      </c>
      <c r="B125">
        <f>Demographics!A126</f>
        <v>881</v>
      </c>
      <c r="C125" t="str">
        <f>Demographics!B126</f>
        <v>Not Close</v>
      </c>
      <c r="D125">
        <f>Demographics!C126</f>
        <v>1.9545113636008844</v>
      </c>
      <c r="E125" t="str">
        <f>VLOOKUP(B125,Region!$A$2:$C$153,3,0)</f>
        <v>Eastern</v>
      </c>
      <c r="F125">
        <f>VLOOKUP(B125,Region!$A$2:$D$153,4,0)</f>
        <v>2</v>
      </c>
      <c r="G125">
        <f t="shared" si="3"/>
        <v>1000000</v>
      </c>
    </row>
    <row r="126" spans="1:7" ht="12.75">
      <c r="A126">
        <f t="shared" si="2"/>
        <v>0</v>
      </c>
      <c r="B126">
        <f>Demographics!A127</f>
        <v>882</v>
      </c>
      <c r="C126" t="str">
        <f>Demographics!B127</f>
        <v>Not Close</v>
      </c>
      <c r="D126">
        <f>Demographics!C127</f>
        <v>1.6654310980825928</v>
      </c>
      <c r="E126" t="str">
        <f>VLOOKUP(B126,Region!$A$2:$C$153,3,0)</f>
        <v>Eastern</v>
      </c>
      <c r="F126">
        <f>VLOOKUP(B126,Region!$A$2:$D$153,4,0)</f>
        <v>2</v>
      </c>
      <c r="G126">
        <f t="shared" si="3"/>
        <v>1000000</v>
      </c>
    </row>
    <row r="127" spans="1:7" ht="12.75">
      <c r="A127">
        <f t="shared" si="2"/>
        <v>0</v>
      </c>
      <c r="B127">
        <f>Demographics!A128</f>
        <v>883</v>
      </c>
      <c r="C127" t="str">
        <f>Demographics!B128</f>
        <v>Not Close</v>
      </c>
      <c r="D127">
        <f>Demographics!C128</f>
        <v>1.4205355601942709</v>
      </c>
      <c r="E127" t="str">
        <f>VLOOKUP(B127,Region!$A$2:$C$153,3,0)</f>
        <v>Eastern</v>
      </c>
      <c r="F127">
        <f>VLOOKUP(B127,Region!$A$2:$D$153,4,0)</f>
        <v>2</v>
      </c>
      <c r="G127">
        <f t="shared" si="3"/>
        <v>1000000</v>
      </c>
    </row>
    <row r="128" spans="1:7" ht="12.75">
      <c r="A128">
        <f t="shared" si="2"/>
        <v>0</v>
      </c>
      <c r="B128">
        <f>Demographics!A129</f>
        <v>884</v>
      </c>
      <c r="C128" t="str">
        <f>Demographics!B129</f>
        <v>Not Close</v>
      </c>
      <c r="D128">
        <f>Demographics!C129</f>
        <v>2.088161165603728</v>
      </c>
      <c r="E128" t="str">
        <f>VLOOKUP(B128,Region!$A$2:$C$153,3,0)</f>
        <v>West Midlands</v>
      </c>
      <c r="F128">
        <f>VLOOKUP(B128,Region!$A$2:$D$153,4,0)</f>
        <v>8</v>
      </c>
      <c r="G128">
        <f t="shared" si="3"/>
        <v>1000000</v>
      </c>
    </row>
    <row r="129" spans="1:7" ht="12.75">
      <c r="A129">
        <f t="shared" si="2"/>
        <v>0</v>
      </c>
      <c r="B129">
        <f>Demographics!A130</f>
        <v>885</v>
      </c>
      <c r="C129" t="str">
        <f>Demographics!B130</f>
        <v>Not Close</v>
      </c>
      <c r="D129">
        <f>Demographics!C130</f>
        <v>2.042890704244627</v>
      </c>
      <c r="E129" t="str">
        <f>VLOOKUP(B129,Region!$A$2:$C$153,3,0)</f>
        <v>West Midlands</v>
      </c>
      <c r="F129">
        <f>VLOOKUP(B129,Region!$A$2:$D$153,4,0)</f>
        <v>8</v>
      </c>
      <c r="G129">
        <f t="shared" si="3"/>
        <v>1000000</v>
      </c>
    </row>
    <row r="130" spans="1:7" ht="12.75">
      <c r="A130">
        <f t="shared" si="2"/>
        <v>0</v>
      </c>
      <c r="B130">
        <f>Demographics!A131</f>
        <v>886</v>
      </c>
      <c r="C130" t="str">
        <f>Demographics!B131</f>
        <v>Not Close</v>
      </c>
      <c r="D130">
        <f>Demographics!C131</f>
        <v>1.8256612481271433</v>
      </c>
      <c r="E130" t="str">
        <f>VLOOKUP(B130,Region!$A$2:$C$153,3,0)</f>
        <v>South East</v>
      </c>
      <c r="F130">
        <f>VLOOKUP(B130,Region!$A$2:$D$153,4,0)</f>
        <v>6</v>
      </c>
      <c r="G130">
        <f t="shared" si="3"/>
        <v>1000000</v>
      </c>
    </row>
    <row r="131" spans="1:7" ht="12.75">
      <c r="A131">
        <f t="shared" si="2"/>
        <v>0</v>
      </c>
      <c r="B131">
        <f>Demographics!A132</f>
        <v>887</v>
      </c>
      <c r="C131" t="str">
        <f>Demographics!B132</f>
        <v>Not Close</v>
      </c>
      <c r="D131">
        <f>Demographics!C132</f>
        <v>1.659694516426656</v>
      </c>
      <c r="E131" t="str">
        <f>VLOOKUP(B131,Region!$A$2:$C$153,3,0)</f>
        <v>South East</v>
      </c>
      <c r="F131">
        <f>VLOOKUP(B131,Region!$A$2:$D$153,4,0)</f>
        <v>6</v>
      </c>
      <c r="G131">
        <f t="shared" si="3"/>
        <v>1000000</v>
      </c>
    </row>
    <row r="132" spans="1:7" ht="12.75">
      <c r="A132">
        <f t="shared" si="2"/>
        <v>0</v>
      </c>
      <c r="B132">
        <f>Demographics!A133</f>
        <v>888</v>
      </c>
      <c r="C132" t="str">
        <f>Demographics!B133</f>
        <v>Not Close</v>
      </c>
      <c r="D132">
        <f>Demographics!C133</f>
        <v>1.8713921416549921</v>
      </c>
      <c r="E132" t="str">
        <f>VLOOKUP(B132,Region!$A$2:$C$153,3,0)</f>
        <v>North West/Merseyside</v>
      </c>
      <c r="F132">
        <f>VLOOKUP(B132,Region!$A$2:$D$153,4,0)</f>
        <v>5</v>
      </c>
      <c r="G132">
        <f t="shared" si="3"/>
        <v>1000000</v>
      </c>
    </row>
    <row r="133" spans="1:7" ht="12.75">
      <c r="A133">
        <f t="shared" si="2"/>
        <v>0</v>
      </c>
      <c r="B133">
        <f>Demographics!A134</f>
        <v>889</v>
      </c>
      <c r="C133" t="str">
        <f>Demographics!B134</f>
        <v>Not Close</v>
      </c>
      <c r="D133">
        <f>Demographics!C134</f>
        <v>1.5741589621601795</v>
      </c>
      <c r="E133" t="str">
        <f>VLOOKUP(B133,Region!$A$2:$C$153,3,0)</f>
        <v>North West/Merseyside</v>
      </c>
      <c r="F133">
        <f>VLOOKUP(B133,Region!$A$2:$D$153,4,0)</f>
        <v>5</v>
      </c>
      <c r="G133">
        <f t="shared" si="3"/>
        <v>1000000</v>
      </c>
    </row>
    <row r="134" spans="1:7" ht="12.75">
      <c r="A134">
        <f aca="true" t="shared" si="4" ref="A134:A154">IF(G134=1000000,0,RANK(G134,$G$5:$G$154,1))</f>
        <v>0</v>
      </c>
      <c r="B134">
        <f>Demographics!A135</f>
        <v>890</v>
      </c>
      <c r="C134" t="str">
        <f>Demographics!B135</f>
        <v>Not Close</v>
      </c>
      <c r="D134">
        <f>Demographics!C135</f>
        <v>1.7309278391018572</v>
      </c>
      <c r="E134" t="str">
        <f>VLOOKUP(B134,Region!$A$2:$C$153,3,0)</f>
        <v>North West/Merseyside</v>
      </c>
      <c r="F134">
        <f>VLOOKUP(B134,Region!$A$2:$D$153,4,0)</f>
        <v>5</v>
      </c>
      <c r="G134">
        <f aca="true" t="shared" si="5" ref="G134:G154">IF(E134=$C$1,D134,1000000)</f>
        <v>1000000</v>
      </c>
    </row>
    <row r="135" spans="1:7" ht="12.75">
      <c r="A135">
        <f t="shared" si="4"/>
        <v>0</v>
      </c>
      <c r="B135">
        <f>Demographics!A136</f>
        <v>891</v>
      </c>
      <c r="C135" t="str">
        <f>Demographics!B136</f>
        <v>Not Close</v>
      </c>
      <c r="D135">
        <f>Demographics!C136</f>
        <v>1.961655063386273</v>
      </c>
      <c r="E135" t="str">
        <f>VLOOKUP(B135,Region!$A$2:$C$153,3,0)</f>
        <v>East Midlands</v>
      </c>
      <c r="F135">
        <f>VLOOKUP(B135,Region!$A$2:$D$153,4,0)</f>
        <v>1</v>
      </c>
      <c r="G135">
        <f t="shared" si="5"/>
        <v>1000000</v>
      </c>
    </row>
    <row r="136" spans="1:7" ht="12.75">
      <c r="A136">
        <f t="shared" si="4"/>
        <v>0</v>
      </c>
      <c r="B136">
        <f>Demographics!A137</f>
        <v>892</v>
      </c>
      <c r="C136" t="str">
        <f>Demographics!B137</f>
        <v>Not Close</v>
      </c>
      <c r="D136">
        <f>Demographics!C137</f>
        <v>1.152994552547545</v>
      </c>
      <c r="E136" t="str">
        <f>VLOOKUP(B136,Region!$A$2:$C$153,3,0)</f>
        <v>East Midlands</v>
      </c>
      <c r="F136">
        <f>VLOOKUP(B136,Region!$A$2:$D$153,4,0)</f>
        <v>1</v>
      </c>
      <c r="G136">
        <f t="shared" si="5"/>
        <v>1000000</v>
      </c>
    </row>
    <row r="137" spans="1:7" ht="12.75">
      <c r="A137">
        <f t="shared" si="4"/>
        <v>0</v>
      </c>
      <c r="B137">
        <f>Demographics!A138</f>
        <v>893</v>
      </c>
      <c r="C137" t="str">
        <f>Demographics!B138</f>
        <v>Not Close</v>
      </c>
      <c r="D137">
        <f>Demographics!C138</f>
        <v>2.1017694259689037</v>
      </c>
      <c r="E137" t="str">
        <f>VLOOKUP(B137,Region!$A$2:$C$153,3,0)</f>
        <v>West Midlands</v>
      </c>
      <c r="F137">
        <f>VLOOKUP(B137,Region!$A$2:$D$153,4,0)</f>
        <v>8</v>
      </c>
      <c r="G137">
        <f t="shared" si="5"/>
        <v>1000000</v>
      </c>
    </row>
    <row r="138" spans="1:7" ht="12.75">
      <c r="A138">
        <f t="shared" si="4"/>
        <v>0</v>
      </c>
      <c r="B138">
        <f>Demographics!A139</f>
        <v>894</v>
      </c>
      <c r="C138" t="str">
        <f>Demographics!B139</f>
        <v>Not Close</v>
      </c>
      <c r="D138">
        <f>Demographics!C139</f>
        <v>1.6913832678756757</v>
      </c>
      <c r="E138" t="str">
        <f>VLOOKUP(B138,Region!$A$2:$C$153,3,0)</f>
        <v>West Midlands</v>
      </c>
      <c r="F138">
        <f>VLOOKUP(B138,Region!$A$2:$D$153,4,0)</f>
        <v>8</v>
      </c>
      <c r="G138">
        <f t="shared" si="5"/>
        <v>1000000</v>
      </c>
    </row>
    <row r="139" spans="1:7" ht="12.75">
      <c r="A139">
        <f t="shared" si="4"/>
        <v>0</v>
      </c>
      <c r="B139">
        <f>Demographics!A140</f>
        <v>895</v>
      </c>
      <c r="C139" t="str">
        <f>Demographics!B140</f>
        <v>Not Close</v>
      </c>
      <c r="D139">
        <f>Demographics!C140</f>
        <v>2.2217540365468453</v>
      </c>
      <c r="E139" t="str">
        <f>VLOOKUP(B139,Region!$A$2:$C$153,3,0)</f>
        <v>North West/Merseyside</v>
      </c>
      <c r="F139">
        <f>VLOOKUP(B139,Region!$A$2:$D$153,4,0)</f>
        <v>5</v>
      </c>
      <c r="G139">
        <f t="shared" si="5"/>
        <v>1000000</v>
      </c>
    </row>
    <row r="140" spans="1:7" ht="12.75">
      <c r="A140">
        <f t="shared" si="4"/>
        <v>0</v>
      </c>
      <c r="B140">
        <f>Demographics!A141</f>
        <v>896</v>
      </c>
      <c r="C140" t="str">
        <f>Demographics!B141</f>
        <v>Not Close</v>
      </c>
      <c r="D140">
        <f>Demographics!C141</f>
        <v>2.0767499015112674</v>
      </c>
      <c r="E140" t="str">
        <f>VLOOKUP(B140,Region!$A$2:$C$153,3,0)</f>
        <v>North West/Merseyside</v>
      </c>
      <c r="F140">
        <f>VLOOKUP(B140,Region!$A$2:$D$153,4,0)</f>
        <v>5</v>
      </c>
      <c r="G140">
        <f t="shared" si="5"/>
        <v>1000000</v>
      </c>
    </row>
    <row r="141" spans="1:7" ht="12.75">
      <c r="A141">
        <f t="shared" si="4"/>
        <v>0</v>
      </c>
      <c r="B141">
        <f>Demographics!A142</f>
        <v>908</v>
      </c>
      <c r="C141" t="str">
        <f>Demographics!B142</f>
        <v>Not Close</v>
      </c>
      <c r="D141">
        <f>Demographics!C142</f>
        <v>1.9998715108891971</v>
      </c>
      <c r="E141" t="str">
        <f>VLOOKUP(B141,Region!$A$2:$C$153,3,0)</f>
        <v>South West</v>
      </c>
      <c r="F141">
        <f>VLOOKUP(B141,Region!$A$2:$D$153,4,0)</f>
        <v>7</v>
      </c>
      <c r="G141">
        <f t="shared" si="5"/>
        <v>1000000</v>
      </c>
    </row>
    <row r="142" spans="1:7" ht="12.75">
      <c r="A142">
        <f t="shared" si="4"/>
        <v>0</v>
      </c>
      <c r="B142">
        <f>Demographics!A143</f>
        <v>909</v>
      </c>
      <c r="C142" t="str">
        <f>Demographics!B143</f>
        <v>Not Close</v>
      </c>
      <c r="D142">
        <f>Demographics!C143</f>
        <v>2.04019255452268</v>
      </c>
      <c r="E142" t="str">
        <f>VLOOKUP(B142,Region!$A$2:$C$153,3,0)</f>
        <v>North West/Merseyside</v>
      </c>
      <c r="F142">
        <f>VLOOKUP(B142,Region!$A$2:$D$153,4,0)</f>
        <v>5</v>
      </c>
      <c r="G142">
        <f t="shared" si="5"/>
        <v>1000000</v>
      </c>
    </row>
    <row r="143" spans="1:7" ht="12.75">
      <c r="A143">
        <f t="shared" si="4"/>
        <v>0</v>
      </c>
      <c r="B143">
        <f>Demographics!A144</f>
        <v>916</v>
      </c>
      <c r="C143" t="str">
        <f>Demographics!B144</f>
        <v>Not Close</v>
      </c>
      <c r="D143">
        <f>Demographics!C144</f>
        <v>2.0533004221610143</v>
      </c>
      <c r="E143" t="str">
        <f>VLOOKUP(B143,Region!$A$2:$C$153,3,0)</f>
        <v>South West</v>
      </c>
      <c r="F143">
        <f>VLOOKUP(B143,Region!$A$2:$D$153,4,0)</f>
        <v>7</v>
      </c>
      <c r="G143">
        <f t="shared" si="5"/>
        <v>1000000</v>
      </c>
    </row>
    <row r="144" spans="1:7" ht="12.75">
      <c r="A144">
        <f t="shared" si="4"/>
        <v>0</v>
      </c>
      <c r="B144">
        <f>Demographics!A145</f>
        <v>919</v>
      </c>
      <c r="C144" t="str">
        <f>Demographics!B145</f>
        <v>Not Close</v>
      </c>
      <c r="D144">
        <f>Demographics!C145</f>
        <v>1.9370334279661288</v>
      </c>
      <c r="E144" t="str">
        <f>VLOOKUP(B144,Region!$A$2:$C$153,3,0)</f>
        <v>Eastern</v>
      </c>
      <c r="F144">
        <f>VLOOKUP(B144,Region!$A$2:$D$153,4,0)</f>
        <v>2</v>
      </c>
      <c r="G144">
        <f t="shared" si="5"/>
        <v>1000000</v>
      </c>
    </row>
    <row r="145" spans="1:7" ht="12.75">
      <c r="A145">
        <f t="shared" si="4"/>
        <v>0</v>
      </c>
      <c r="B145">
        <f>Demographics!A146</f>
        <v>921</v>
      </c>
      <c r="C145" t="str">
        <f>Demographics!B146</f>
        <v>Not Close</v>
      </c>
      <c r="D145">
        <f>Demographics!C146</f>
        <v>1.8477124962396982</v>
      </c>
      <c r="E145" t="str">
        <f>VLOOKUP(B145,Region!$A$2:$C$153,3,0)</f>
        <v>South East</v>
      </c>
      <c r="F145">
        <f>VLOOKUP(B145,Region!$A$2:$D$153,4,0)</f>
        <v>6</v>
      </c>
      <c r="G145">
        <f t="shared" si="5"/>
        <v>1000000</v>
      </c>
    </row>
    <row r="146" spans="1:7" ht="12.75">
      <c r="A146">
        <f t="shared" si="4"/>
        <v>0</v>
      </c>
      <c r="B146">
        <f>Demographics!A147</f>
        <v>925</v>
      </c>
      <c r="C146" t="str">
        <f>Demographics!B147</f>
        <v>Not Close</v>
      </c>
      <c r="D146">
        <f>Demographics!C147</f>
        <v>2.0149491934899264</v>
      </c>
      <c r="E146" t="str">
        <f>VLOOKUP(B146,Region!$A$2:$C$153,3,0)</f>
        <v>East Midlands</v>
      </c>
      <c r="F146">
        <f>VLOOKUP(B146,Region!$A$2:$D$153,4,0)</f>
        <v>1</v>
      </c>
      <c r="G146">
        <f t="shared" si="5"/>
        <v>1000000</v>
      </c>
    </row>
    <row r="147" spans="1:7" ht="12.75">
      <c r="A147">
        <f t="shared" si="4"/>
        <v>0</v>
      </c>
      <c r="B147">
        <f>Demographics!A148</f>
        <v>926</v>
      </c>
      <c r="C147" t="str">
        <f>Demographics!B148</f>
        <v>Not Close</v>
      </c>
      <c r="D147">
        <f>Demographics!C148</f>
        <v>1.937940792103809</v>
      </c>
      <c r="E147" t="str">
        <f>VLOOKUP(B147,Region!$A$2:$C$153,3,0)</f>
        <v>Eastern</v>
      </c>
      <c r="F147">
        <f>VLOOKUP(B147,Region!$A$2:$D$153,4,0)</f>
        <v>2</v>
      </c>
      <c r="G147">
        <f t="shared" si="5"/>
        <v>1000000</v>
      </c>
    </row>
    <row r="148" spans="1:7" ht="12.75">
      <c r="A148">
        <f t="shared" si="4"/>
        <v>0</v>
      </c>
      <c r="B148">
        <f>Demographics!A149</f>
        <v>928</v>
      </c>
      <c r="C148" t="str">
        <f>Demographics!B149</f>
        <v>Not Close</v>
      </c>
      <c r="D148">
        <f>Demographics!C149</f>
        <v>1.8253660892824035</v>
      </c>
      <c r="E148" t="str">
        <f>VLOOKUP(B148,Region!$A$2:$C$153,3,0)</f>
        <v>East Midlands</v>
      </c>
      <c r="F148">
        <f>VLOOKUP(B148,Region!$A$2:$D$153,4,0)</f>
        <v>1</v>
      </c>
      <c r="G148">
        <f t="shared" si="5"/>
        <v>1000000</v>
      </c>
    </row>
    <row r="149" spans="1:7" ht="12.75">
      <c r="A149">
        <f t="shared" si="4"/>
        <v>0</v>
      </c>
      <c r="B149">
        <f>Demographics!A150</f>
        <v>929</v>
      </c>
      <c r="C149" t="str">
        <f>Demographics!B150</f>
        <v>Not Close</v>
      </c>
      <c r="D149">
        <f>Demographics!C150</f>
        <v>2.0962663984072156</v>
      </c>
      <c r="E149" t="str">
        <f>VLOOKUP(B149,Region!$A$2:$C$153,3,0)</f>
        <v>North East</v>
      </c>
      <c r="F149">
        <f>VLOOKUP(B149,Region!$A$2:$D$153,4,0)</f>
        <v>4</v>
      </c>
      <c r="G149">
        <f t="shared" si="5"/>
        <v>1000000</v>
      </c>
    </row>
    <row r="150" spans="1:7" ht="12.75">
      <c r="A150">
        <f t="shared" si="4"/>
        <v>0</v>
      </c>
      <c r="B150">
        <f>Demographics!A151</f>
        <v>931</v>
      </c>
      <c r="C150" t="str">
        <f>Demographics!B151</f>
        <v>Not Close</v>
      </c>
      <c r="D150">
        <f>Demographics!C151</f>
        <v>2.0205180208357567</v>
      </c>
      <c r="E150" t="str">
        <f>VLOOKUP(B150,Region!$A$2:$C$153,3,0)</f>
        <v>South East</v>
      </c>
      <c r="F150">
        <f>VLOOKUP(B150,Region!$A$2:$D$153,4,0)</f>
        <v>6</v>
      </c>
      <c r="G150">
        <f t="shared" si="5"/>
        <v>1000000</v>
      </c>
    </row>
    <row r="151" spans="1:7" ht="12.75">
      <c r="A151">
        <f t="shared" si="4"/>
        <v>0</v>
      </c>
      <c r="B151">
        <f>Demographics!A152</f>
        <v>933</v>
      </c>
      <c r="C151" t="str">
        <f>Demographics!B152</f>
        <v>Not Close</v>
      </c>
      <c r="D151">
        <f>Demographics!C152</f>
        <v>2.030818843661269</v>
      </c>
      <c r="E151" t="str">
        <f>VLOOKUP(B151,Region!$A$2:$C$153,3,0)</f>
        <v>South West</v>
      </c>
      <c r="F151">
        <f>VLOOKUP(B151,Region!$A$2:$D$153,4,0)</f>
        <v>7</v>
      </c>
      <c r="G151">
        <f t="shared" si="5"/>
        <v>1000000</v>
      </c>
    </row>
    <row r="152" spans="1:7" ht="12.75">
      <c r="A152">
        <f t="shared" si="4"/>
        <v>0</v>
      </c>
      <c r="B152">
        <f>Demographics!A153</f>
        <v>935</v>
      </c>
      <c r="C152" t="str">
        <f>Demographics!B153</f>
        <v>Not Close</v>
      </c>
      <c r="D152">
        <f>Demographics!C153</f>
        <v>1.9233246464882356</v>
      </c>
      <c r="E152" t="str">
        <f>VLOOKUP(B152,Region!$A$2:$C$153,3,0)</f>
        <v>Eastern</v>
      </c>
      <c r="F152">
        <f>VLOOKUP(B152,Region!$A$2:$D$153,4,0)</f>
        <v>2</v>
      </c>
      <c r="G152">
        <f t="shared" si="5"/>
        <v>1000000</v>
      </c>
    </row>
    <row r="153" spans="1:7" ht="12.75">
      <c r="A153">
        <f t="shared" si="4"/>
        <v>0</v>
      </c>
      <c r="B153">
        <f>Demographics!A154</f>
        <v>936</v>
      </c>
      <c r="C153" t="str">
        <f>Demographics!B154</f>
        <v>Not Close</v>
      </c>
      <c r="D153">
        <f>Demographics!C154</f>
        <v>2.2757273610989377</v>
      </c>
      <c r="E153" t="str">
        <f>VLOOKUP(B153,Region!$A$2:$C$153,3,0)</f>
        <v>South East</v>
      </c>
      <c r="F153">
        <f>VLOOKUP(B153,Region!$A$2:$D$153,4,0)</f>
        <v>6</v>
      </c>
      <c r="G153">
        <f t="shared" si="5"/>
        <v>1000000</v>
      </c>
    </row>
    <row r="154" spans="1:7" ht="12.75">
      <c r="A154">
        <f t="shared" si="4"/>
        <v>0</v>
      </c>
      <c r="B154">
        <f>Demographics!A155</f>
        <v>937</v>
      </c>
      <c r="C154" t="str">
        <f>Demographics!B155</f>
        <v>Not Close</v>
      </c>
      <c r="D154">
        <f>Demographics!C155</f>
        <v>2.038739421682485</v>
      </c>
      <c r="E154" t="str">
        <f>VLOOKUP(B154,Region!$A$2:$C$153,3,0)</f>
        <v>West Midlands</v>
      </c>
      <c r="F154">
        <f>VLOOKUP(B154,Region!$A$2:$D$153,4,0)</f>
        <v>8</v>
      </c>
      <c r="G154">
        <f t="shared" si="5"/>
        <v>1000000</v>
      </c>
    </row>
    <row r="155" spans="1:7" ht="12.75">
      <c r="A155">
        <f>IF(G155=1000000,0,RANK(G155,$G$5:$G$154,1))</f>
        <v>0</v>
      </c>
      <c r="B155">
        <f>Demographics!A156</f>
        <v>938</v>
      </c>
      <c r="C155" t="str">
        <f>Demographics!B156</f>
        <v>Not Close</v>
      </c>
      <c r="D155">
        <f>Demographics!C156</f>
        <v>2.0353557721512527</v>
      </c>
      <c r="E155" t="str">
        <f>VLOOKUP(B155,Region!$A$2:$C$153,3,0)</f>
        <v>South East</v>
      </c>
      <c r="F155">
        <f>VLOOKUP(B155,Region!$A$2:$D$153,4,0)</f>
        <v>6</v>
      </c>
      <c r="G155">
        <f>IF(E155=$C$1,D155,1000000)</f>
        <v>1000000</v>
      </c>
    </row>
    <row r="156" spans="1:7" ht="12.75">
      <c r="A156">
        <f>IF(G156=1000000,0,RANK(G156,$G$5:$G$154,1))</f>
        <v>0</v>
      </c>
      <c r="B156">
        <f>Demographics!A157</f>
        <v>420</v>
      </c>
      <c r="C156" t="str">
        <f>Demographics!B157</f>
        <v>Not Close</v>
      </c>
      <c r="D156">
        <f>Demographics!C157</f>
        <v>2.67169574972746</v>
      </c>
      <c r="E156" t="str">
        <f>VLOOKUP(B156,Region!$A$2:$C$153,3,0)</f>
        <v>South West</v>
      </c>
      <c r="F156">
        <f>VLOOKUP(B156,Region!$A$2:$D$153,4,0)</f>
        <v>7</v>
      </c>
      <c r="G156">
        <f>IF(E156=$C$1,D156,1000000)</f>
        <v>1000000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B161"/>
  <sheetViews>
    <sheetView zoomScale="70" zoomScaleNormal="70" zoomScalePageLayoutView="0" workbookViewId="0" topLeftCell="A1">
      <pane xSplit="6" ySplit="5" topLeftCell="G6" activePane="bottomRight" state="frozen"/>
      <selection pane="topLeft" activeCell="AJ171" sqref="AJ171"/>
      <selection pane="topRight" activeCell="AJ171" sqref="AJ171"/>
      <selection pane="bottomLeft" activeCell="AJ171" sqref="AJ171"/>
      <selection pane="bottomRight" activeCell="Y5" sqref="Y5"/>
    </sheetView>
  </sheetViews>
  <sheetFormatPr defaultColWidth="9.140625" defaultRowHeight="12.75"/>
  <cols>
    <col min="2" max="2" width="14.8515625" style="0" bestFit="1" customWidth="1"/>
  </cols>
  <sheetData>
    <row r="1" spans="7:28" ht="12.75">
      <c r="G1">
        <v>2</v>
      </c>
      <c r="H1">
        <v>3</v>
      </c>
      <c r="I1">
        <v>4</v>
      </c>
      <c r="J1">
        <v>5</v>
      </c>
      <c r="K1">
        <v>6</v>
      </c>
      <c r="L1">
        <v>7</v>
      </c>
      <c r="M1">
        <v>8</v>
      </c>
      <c r="N1">
        <v>9</v>
      </c>
      <c r="O1">
        <v>10</v>
      </c>
      <c r="P1">
        <v>11</v>
      </c>
      <c r="Q1">
        <v>12</v>
      </c>
      <c r="R1">
        <v>13</v>
      </c>
      <c r="S1">
        <v>14</v>
      </c>
      <c r="T1">
        <v>15</v>
      </c>
      <c r="U1">
        <v>16</v>
      </c>
      <c r="V1">
        <v>17</v>
      </c>
      <c r="W1">
        <v>18</v>
      </c>
      <c r="X1">
        <v>19</v>
      </c>
      <c r="Y1">
        <v>20</v>
      </c>
      <c r="Z1">
        <v>21</v>
      </c>
      <c r="AA1">
        <v>22</v>
      </c>
      <c r="AB1">
        <v>23</v>
      </c>
    </row>
    <row r="2" spans="5:28" ht="12.75">
      <c r="E2" t="s">
        <v>3</v>
      </c>
      <c r="F2">
        <f>'Neighbour Finder'!E7</f>
        <v>301</v>
      </c>
      <c r="G2">
        <f>VLOOKUP($F$2,$F$6:$AC$157,G1,0)</f>
        <v>397.7</v>
      </c>
      <c r="H2">
        <f aca="true" t="shared" si="0" ref="H2:AB2">VLOOKUP($F$2,$F$6:$AC$157,H1,0)</f>
        <v>26.118457389778744</v>
      </c>
      <c r="I2">
        <f t="shared" si="0"/>
        <v>20.765217998150636</v>
      </c>
      <c r="J2">
        <f t="shared" si="0"/>
        <v>2.14568560640943</v>
      </c>
      <c r="K2">
        <f t="shared" si="0"/>
        <v>29.498112165024402</v>
      </c>
      <c r="L2">
        <f t="shared" si="0"/>
        <v>20.475181876784234</v>
      </c>
      <c r="M2">
        <f t="shared" si="0"/>
        <v>29.481536053043563</v>
      </c>
      <c r="N2">
        <f t="shared" si="0"/>
        <v>23.56203249935517</v>
      </c>
      <c r="O2">
        <f t="shared" si="0"/>
        <v>12.859722171045359</v>
      </c>
      <c r="P2">
        <f t="shared" si="0"/>
        <v>4.237511497436945</v>
      </c>
      <c r="Q2">
        <f t="shared" si="0"/>
        <v>3.9997633276137505</v>
      </c>
      <c r="R2">
        <f t="shared" si="0"/>
        <v>4.3068995379509545</v>
      </c>
      <c r="S2">
        <f t="shared" si="0"/>
        <v>4.1423046511502815</v>
      </c>
      <c r="T2">
        <f t="shared" si="0"/>
        <v>2.7620743258871183</v>
      </c>
      <c r="U2">
        <f t="shared" si="0"/>
        <v>2.811560370284706</v>
      </c>
      <c r="V2">
        <f t="shared" si="0"/>
        <v>15.429425908095808</v>
      </c>
      <c r="W2">
        <f t="shared" si="0"/>
        <v>1.7363146882110256</v>
      </c>
      <c r="X2">
        <f t="shared" si="0"/>
        <v>20.866487904485766</v>
      </c>
      <c r="Y2">
        <f t="shared" si="0"/>
        <v>80.97369171270124</v>
      </c>
      <c r="Z2">
        <f t="shared" si="0"/>
        <v>46.38854207029176</v>
      </c>
      <c r="AA2">
        <f t="shared" si="0"/>
        <v>9.00819448630186</v>
      </c>
      <c r="AB2">
        <f t="shared" si="0"/>
        <v>0</v>
      </c>
    </row>
    <row r="3" spans="6:28" ht="12.75">
      <c r="F3" t="s">
        <v>154</v>
      </c>
      <c r="G3">
        <f>'Variable Weightings'!C4</f>
        <v>3</v>
      </c>
      <c r="H3">
        <f>'Variable Weightings'!C5</f>
        <v>17</v>
      </c>
      <c r="I3">
        <f>'Variable Weightings'!C6</f>
        <v>15</v>
      </c>
      <c r="J3">
        <f>'Variable Weightings'!C7</f>
        <v>4</v>
      </c>
      <c r="K3">
        <f>'Variable Weightings'!C8</f>
        <v>19</v>
      </c>
      <c r="L3">
        <f>'Variable Weightings'!C9</f>
        <v>8</v>
      </c>
      <c r="M3">
        <f>'Variable Weightings'!C10</f>
        <v>12</v>
      </c>
      <c r="N3">
        <f>'Variable Weightings'!C11</f>
        <v>5</v>
      </c>
      <c r="O3">
        <f>'Variable Weightings'!C12</f>
        <v>9</v>
      </c>
      <c r="P3">
        <f>'Variable Weightings'!C13</f>
        <v>5</v>
      </c>
      <c r="Q3">
        <f>'Variable Weightings'!C14</f>
        <v>9</v>
      </c>
      <c r="R3">
        <f>'Variable Weightings'!C15</f>
        <v>2</v>
      </c>
      <c r="S3">
        <f>'Variable Weightings'!C16</f>
        <v>7</v>
      </c>
      <c r="T3">
        <f>'Variable Weightings'!C17</f>
        <v>16</v>
      </c>
      <c r="U3">
        <f>'Variable Weightings'!C18</f>
        <v>30</v>
      </c>
      <c r="V3">
        <f>'Variable Weightings'!C19</f>
        <v>14</v>
      </c>
      <c r="W3">
        <f>'Variable Weightings'!C20</f>
        <v>8</v>
      </c>
      <c r="X3">
        <f>'Variable Weightings'!C21</f>
        <v>27</v>
      </c>
      <c r="Y3">
        <f>'Variable Weightings'!C22</f>
        <v>6</v>
      </c>
      <c r="Z3">
        <f>'Variable Weightings'!C23</f>
        <v>24</v>
      </c>
      <c r="AA3">
        <f>'Variable Weightings'!C24</f>
        <v>9</v>
      </c>
      <c r="AB3">
        <f>'Variable Weightings'!C25</f>
        <v>4</v>
      </c>
    </row>
    <row r="4" spans="6:28" ht="12.75">
      <c r="F4" t="s">
        <v>157</v>
      </c>
      <c r="G4">
        <f>STDEV(G6:G156)</f>
        <v>125.37338592209909</v>
      </c>
      <c r="H4">
        <f aca="true" t="shared" si="1" ref="H4:AB4">STDEV(H6:H156)</f>
        <v>9.748630643597973</v>
      </c>
      <c r="I4">
        <f t="shared" si="1"/>
        <v>3.8622350371561684</v>
      </c>
      <c r="J4">
        <f t="shared" si="1"/>
        <v>6.118839560510195</v>
      </c>
      <c r="K4">
        <f t="shared" si="1"/>
        <v>8.96274421593941</v>
      </c>
      <c r="L4">
        <f t="shared" si="1"/>
        <v>14.513043028213135</v>
      </c>
      <c r="M4">
        <f t="shared" si="1"/>
        <v>4.531577377194892</v>
      </c>
      <c r="N4">
        <f t="shared" si="1"/>
        <v>9.540102535099512</v>
      </c>
      <c r="O4">
        <f t="shared" si="1"/>
        <v>3.2729966243942807</v>
      </c>
      <c r="P4">
        <f t="shared" si="1"/>
        <v>1.7005760140483046</v>
      </c>
      <c r="Q4">
        <f t="shared" si="1"/>
        <v>4.657437357378603</v>
      </c>
      <c r="R4">
        <f t="shared" si="1"/>
        <v>3.5248623762067193</v>
      </c>
      <c r="S4">
        <f t="shared" si="1"/>
        <v>2.9494559015139297</v>
      </c>
      <c r="T4">
        <f t="shared" si="1"/>
        <v>2.11315247416941</v>
      </c>
      <c r="U4">
        <f t="shared" si="1"/>
        <v>2.0481973840550034</v>
      </c>
      <c r="V4">
        <f t="shared" si="1"/>
        <v>3.204861729765333</v>
      </c>
      <c r="W4">
        <f t="shared" si="1"/>
        <v>0.9646598232705053</v>
      </c>
      <c r="X4">
        <f t="shared" si="1"/>
        <v>9.098618655100527</v>
      </c>
      <c r="Y4">
        <f t="shared" si="1"/>
        <v>3.052641047234465</v>
      </c>
      <c r="Z4">
        <f t="shared" si="1"/>
        <v>11.670621026100447</v>
      </c>
      <c r="AA4">
        <f t="shared" si="1"/>
        <v>1.4077999961379741</v>
      </c>
      <c r="AB4">
        <f t="shared" si="1"/>
        <v>9.653401354807857</v>
      </c>
    </row>
    <row r="5" spans="1:28" ht="12.75">
      <c r="A5" t="s">
        <v>156</v>
      </c>
      <c r="B5" t="s">
        <v>160</v>
      </c>
      <c r="C5" t="s">
        <v>158</v>
      </c>
      <c r="D5" t="s">
        <v>2</v>
      </c>
      <c r="E5" t="s">
        <v>151</v>
      </c>
      <c r="F5" t="s">
        <v>156</v>
      </c>
      <c r="G5" t="s">
        <v>166</v>
      </c>
      <c r="H5" t="s">
        <v>167</v>
      </c>
      <c r="I5" t="s">
        <v>168</v>
      </c>
      <c r="J5" t="s">
        <v>169</v>
      </c>
      <c r="K5" t="s">
        <v>170</v>
      </c>
      <c r="L5" t="s">
        <v>171</v>
      </c>
      <c r="M5" t="s">
        <v>172</v>
      </c>
      <c r="N5" t="s">
        <v>173</v>
      </c>
      <c r="O5" t="s">
        <v>174</v>
      </c>
      <c r="P5" t="s">
        <v>175</v>
      </c>
      <c r="Q5" t="s">
        <v>176</v>
      </c>
      <c r="R5" t="s">
        <v>177</v>
      </c>
      <c r="S5" t="s">
        <v>178</v>
      </c>
      <c r="T5" t="s">
        <v>179</v>
      </c>
      <c r="U5" t="s">
        <v>180</v>
      </c>
      <c r="V5" t="s">
        <v>181</v>
      </c>
      <c r="W5" t="s">
        <v>182</v>
      </c>
      <c r="X5" t="s">
        <v>183</v>
      </c>
      <c r="Y5" t="s">
        <v>184</v>
      </c>
      <c r="Z5" t="s">
        <v>185</v>
      </c>
      <c r="AA5" t="s">
        <v>186</v>
      </c>
      <c r="AB5" t="s">
        <v>187</v>
      </c>
    </row>
    <row r="6" spans="1:28" ht="15">
      <c r="A6">
        <f>F6</f>
        <v>201</v>
      </c>
      <c r="B6" t="str">
        <f>IF(C6&lt;0.25,"Extremely Close",IF(C6&lt;0.55,"Very Close",IF(C6&lt;0.85,"Close",IF(C6&lt;1.15,"Somewhat close","Not Close"))))</f>
        <v>Not Close</v>
      </c>
      <c r="C6">
        <f>D6/SQRT(SUM(G$3:AB$3))</f>
        <v>2.837019717845203</v>
      </c>
      <c r="D6">
        <f>SQRT(SUM(Distcalc!A1:V1))</f>
        <v>45.12556107683257</v>
      </c>
      <c r="E6">
        <f aca="true" t="shared" si="2" ref="E6:E37">ROUND(RANK(D6,D$6:D$158,1)-0.5,0)</f>
        <v>152</v>
      </c>
      <c r="F6" s="8">
        <v>201</v>
      </c>
      <c r="G6" s="77">
        <v>1253</v>
      </c>
      <c r="H6" s="77">
        <v>30.80357142857143</v>
      </c>
      <c r="I6" s="77">
        <v>37.82462572563398</v>
      </c>
      <c r="J6" s="84">
        <v>8.588957055214724</v>
      </c>
      <c r="K6" s="84">
        <v>33.12883435582822</v>
      </c>
      <c r="L6" s="78">
        <v>9.355828220858896</v>
      </c>
      <c r="M6" s="84">
        <v>16.56441717791411</v>
      </c>
      <c r="N6" s="85">
        <v>60.55469953775039</v>
      </c>
      <c r="O6" s="85">
        <v>7.24191063174114</v>
      </c>
      <c r="P6" s="79">
        <v>3.91864406779661</v>
      </c>
      <c r="Q6" s="79">
        <v>2.928813559322034</v>
      </c>
      <c r="R6" s="79">
        <v>0.21694915254237288</v>
      </c>
      <c r="S6" s="80">
        <v>3.145762711864407</v>
      </c>
      <c r="T6" s="80">
        <v>2.8881355932203387</v>
      </c>
      <c r="U6" s="80">
        <v>0.6237288135593221</v>
      </c>
      <c r="V6" s="80">
        <v>1.3288135593220338</v>
      </c>
      <c r="W6" s="80">
        <v>0.6644067796610169</v>
      </c>
      <c r="X6" s="86">
        <v>68.3641746854182</v>
      </c>
      <c r="Y6" s="87">
        <v>87.9457627118644</v>
      </c>
      <c r="Z6" s="78">
        <v>42.30330672748004</v>
      </c>
      <c r="AA6" s="81">
        <v>0.8893956670467502</v>
      </c>
      <c r="AB6" s="82">
        <v>0</v>
      </c>
    </row>
    <row r="7" spans="1:28" ht="15">
      <c r="A7">
        <f aca="true" t="shared" si="3" ref="A7:A70">F7</f>
        <v>202</v>
      </c>
      <c r="B7" t="str">
        <f aca="true" t="shared" si="4" ref="B7:B70">IF(C7&lt;0.25,"Extremely Close",IF(C7&lt;0.55,"Very Close",IF(C7&lt;0.85,"Close",IF(C7&lt;1.15,"Somewhat close","Not Close"))))</f>
        <v>Not Close</v>
      </c>
      <c r="C7">
        <f aca="true" t="shared" si="5" ref="C7:C37">D7/SQRT(SUM(G$3:AB$3))</f>
        <v>1.690877988397065</v>
      </c>
      <c r="D7">
        <f>SQRT(SUM(Distcalc!A2:V2))</f>
        <v>26.8950608481625</v>
      </c>
      <c r="E7">
        <f t="shared" si="2"/>
        <v>55</v>
      </c>
      <c r="F7" s="8">
        <v>202</v>
      </c>
      <c r="G7" s="77">
        <v>684.7</v>
      </c>
      <c r="H7" s="77">
        <v>36.761744180600445</v>
      </c>
      <c r="I7" s="77">
        <v>23.632233473222193</v>
      </c>
      <c r="J7" s="84">
        <v>12.311956658687162</v>
      </c>
      <c r="K7" s="84">
        <v>34.096006047625046</v>
      </c>
      <c r="L7" s="78">
        <v>12.254000251984378</v>
      </c>
      <c r="M7" s="84">
        <v>24.145143001133928</v>
      </c>
      <c r="N7" s="85">
        <v>43.24126623786101</v>
      </c>
      <c r="O7" s="85">
        <v>7.292218438642956</v>
      </c>
      <c r="P7" s="79">
        <v>5.592317258030843</v>
      </c>
      <c r="Q7" s="79">
        <v>2.760758471076256</v>
      </c>
      <c r="R7" s="79">
        <v>0.6757799380951084</v>
      </c>
      <c r="S7" s="80">
        <v>5.6744637783768574</v>
      </c>
      <c r="T7" s="80">
        <v>4.029264130563044</v>
      </c>
      <c r="U7" s="80">
        <v>1.586653232760577</v>
      </c>
      <c r="V7" s="80">
        <v>4.90246802639581</v>
      </c>
      <c r="W7" s="80">
        <v>1.707376848296708</v>
      </c>
      <c r="X7" s="86">
        <v>50.549836915071424</v>
      </c>
      <c r="Y7" s="87">
        <v>83.97371311348928</v>
      </c>
      <c r="Z7" s="78">
        <v>32.161092542087886</v>
      </c>
      <c r="AA7" s="81">
        <v>4.498943958004388</v>
      </c>
      <c r="AB7" s="82">
        <v>0</v>
      </c>
    </row>
    <row r="8" spans="1:28" ht="15">
      <c r="A8">
        <f t="shared" si="3"/>
        <v>203</v>
      </c>
      <c r="B8" t="str">
        <f t="shared" si="4"/>
        <v>Close</v>
      </c>
      <c r="C8">
        <f>D8/SQRT(SUM(G$3:AB$3))</f>
        <v>0.7754358878420105</v>
      </c>
      <c r="D8">
        <f>SQRT(SUM(Distcalc!A3:V3))</f>
        <v>12.334062854014963</v>
      </c>
      <c r="E8">
        <f t="shared" si="2"/>
        <v>2</v>
      </c>
      <c r="F8" s="8">
        <v>203</v>
      </c>
      <c r="G8" s="77">
        <v>480</v>
      </c>
      <c r="H8" s="77">
        <v>33.681864458079964</v>
      </c>
      <c r="I8" s="77">
        <v>20.302729009131586</v>
      </c>
      <c r="J8" s="84">
        <v>6.735225955967556</v>
      </c>
      <c r="K8" s="84">
        <v>26.451654435431955</v>
      </c>
      <c r="L8" s="78">
        <v>19.98841251448436</v>
      </c>
      <c r="M8" s="84">
        <v>26.269795287755894</v>
      </c>
      <c r="N8" s="85">
        <v>33.24157692245778</v>
      </c>
      <c r="O8" s="85">
        <v>9.138616570885851</v>
      </c>
      <c r="P8" s="79">
        <v>4.821709872445071</v>
      </c>
      <c r="Q8" s="79">
        <v>3.0782889490369545</v>
      </c>
      <c r="R8" s="79">
        <v>1.0190252084994715</v>
      </c>
      <c r="S8" s="80">
        <v>0.6462206892758793</v>
      </c>
      <c r="T8" s="80">
        <v>5.011844105642351</v>
      </c>
      <c r="U8" s="80">
        <v>3.1627494038663246</v>
      </c>
      <c r="V8" s="80">
        <v>13.813802016837093</v>
      </c>
      <c r="W8" s="80">
        <v>2.137045926845461</v>
      </c>
      <c r="X8" s="86">
        <v>33.19893755366208</v>
      </c>
      <c r="Y8" s="87">
        <v>83.09180262180965</v>
      </c>
      <c r="Z8" s="78">
        <v>43.26686129942105</v>
      </c>
      <c r="AA8" s="81">
        <v>6.785095749418576</v>
      </c>
      <c r="AB8" s="82">
        <v>0</v>
      </c>
    </row>
    <row r="9" spans="1:28" ht="15">
      <c r="A9">
        <f t="shared" si="3"/>
        <v>204</v>
      </c>
      <c r="B9" t="str">
        <f t="shared" si="4"/>
        <v>Not Close</v>
      </c>
      <c r="C9">
        <f t="shared" si="5"/>
        <v>1.5575446764593137</v>
      </c>
      <c r="D9">
        <f>SQRT(SUM(Distcalc!A4:V4))</f>
        <v>24.774264692401818</v>
      </c>
      <c r="E9">
        <f t="shared" si="2"/>
        <v>38</v>
      </c>
      <c r="F9" s="8">
        <v>204</v>
      </c>
      <c r="G9" s="77">
        <v>486</v>
      </c>
      <c r="H9" s="77">
        <v>40.11435331230284</v>
      </c>
      <c r="I9" s="77">
        <v>14.933416562630045</v>
      </c>
      <c r="J9" s="84">
        <v>5.449430397332592</v>
      </c>
      <c r="K9" s="84">
        <v>36.86440677966102</v>
      </c>
      <c r="L9" s="78">
        <v>7.212072797999444</v>
      </c>
      <c r="M9" s="84">
        <v>27.76118366212837</v>
      </c>
      <c r="N9" s="85">
        <v>30.285167796904886</v>
      </c>
      <c r="O9" s="85">
        <v>10.041731872717788</v>
      </c>
      <c r="P9" s="79">
        <v>6.443740609899703</v>
      </c>
      <c r="Q9" s="79">
        <v>3.0856377147033744</v>
      </c>
      <c r="R9" s="79">
        <v>0.773541235229626</v>
      </c>
      <c r="S9" s="80">
        <v>2.509440857595322</v>
      </c>
      <c r="T9" s="80">
        <v>2.739675965403825</v>
      </c>
      <c r="U9" s="80">
        <v>7.783327242457465</v>
      </c>
      <c r="V9" s="80">
        <v>11.359889552117593</v>
      </c>
      <c r="W9" s="80">
        <v>3.9444512120842976</v>
      </c>
      <c r="X9" s="86">
        <v>41.81044864075431</v>
      </c>
      <c r="Y9" s="87">
        <v>82.89316603727616</v>
      </c>
      <c r="Z9" s="78">
        <v>23.777165896351658</v>
      </c>
      <c r="AA9" s="81">
        <v>6.8187629068738325</v>
      </c>
      <c r="AB9" s="82">
        <v>0</v>
      </c>
    </row>
    <row r="10" spans="1:28" ht="15">
      <c r="A10">
        <f t="shared" si="3"/>
        <v>205</v>
      </c>
      <c r="B10" t="str">
        <f t="shared" si="4"/>
        <v>Not Close</v>
      </c>
      <c r="C10">
        <f t="shared" si="5"/>
        <v>1.6912432548113323</v>
      </c>
      <c r="D10">
        <f>SQRT(SUM(Distcalc!A5:V5))</f>
        <v>26.90087076614885</v>
      </c>
      <c r="E10">
        <f t="shared" si="2"/>
        <v>56</v>
      </c>
      <c r="F10" s="8">
        <v>205</v>
      </c>
      <c r="G10" s="77">
        <v>637.3</v>
      </c>
      <c r="H10" s="77">
        <v>39.695057833859096</v>
      </c>
      <c r="I10" s="77">
        <v>23.376127844862417</v>
      </c>
      <c r="J10" s="84">
        <v>18.172751450676984</v>
      </c>
      <c r="K10" s="84">
        <v>27.804642166344294</v>
      </c>
      <c r="L10" s="78">
        <v>13.2676499032882</v>
      </c>
      <c r="M10" s="84">
        <v>26.127296905222437</v>
      </c>
      <c r="N10" s="85">
        <v>45.849085135339486</v>
      </c>
      <c r="O10" s="85">
        <v>6.3722969907757445</v>
      </c>
      <c r="P10" s="79">
        <v>5.503772747447847</v>
      </c>
      <c r="Q10" s="79">
        <v>1.8910314368222343</v>
      </c>
      <c r="R10" s="79">
        <v>0.883321552059531</v>
      </c>
      <c r="S10" s="80">
        <v>0.5786523318702635</v>
      </c>
      <c r="T10" s="80">
        <v>4.041798863518053</v>
      </c>
      <c r="U10" s="80">
        <v>3.896587814327125</v>
      </c>
      <c r="V10" s="80">
        <v>5.782139588915739</v>
      </c>
      <c r="W10" s="80">
        <v>2.105286230156773</v>
      </c>
      <c r="X10" s="86">
        <v>49.56398866959304</v>
      </c>
      <c r="Y10" s="87">
        <v>85.70739699604917</v>
      </c>
      <c r="Z10" s="78">
        <v>33.99553294453406</v>
      </c>
      <c r="AA10" s="81">
        <v>4.212681474128304</v>
      </c>
      <c r="AB10" s="82">
        <v>0</v>
      </c>
    </row>
    <row r="11" spans="1:28" ht="15">
      <c r="A11">
        <f t="shared" si="3"/>
        <v>206</v>
      </c>
      <c r="B11" t="str">
        <f t="shared" si="4"/>
        <v>Not Close</v>
      </c>
      <c r="C11">
        <f t="shared" si="5"/>
        <v>1.640209991907828</v>
      </c>
      <c r="D11">
        <f>SQRT(SUM(Distcalc!A6:V6))</f>
        <v>26.089137027529908</v>
      </c>
      <c r="E11">
        <f t="shared" si="2"/>
        <v>49</v>
      </c>
      <c r="F11" s="8">
        <v>206</v>
      </c>
      <c r="G11" s="77">
        <v>652.5</v>
      </c>
      <c r="H11" s="77">
        <v>42.867231638418076</v>
      </c>
      <c r="I11" s="77">
        <v>20.88087267427296</v>
      </c>
      <c r="J11" s="84">
        <v>9.231143947389786</v>
      </c>
      <c r="K11" s="84">
        <v>32.1777489107196</v>
      </c>
      <c r="L11" s="78">
        <v>8.200048713160673</v>
      </c>
      <c r="M11" s="84">
        <v>35.23855917295878</v>
      </c>
      <c r="N11" s="85">
        <v>34.14105861648842</v>
      </c>
      <c r="O11" s="85">
        <v>8.61242723703804</v>
      </c>
      <c r="P11" s="79">
        <v>6.471315949060036</v>
      </c>
      <c r="Q11" s="79">
        <v>1.7144936325045483</v>
      </c>
      <c r="R11" s="79">
        <v>0.4613705275924803</v>
      </c>
      <c r="S11" s="80">
        <v>2.2617343844754396</v>
      </c>
      <c r="T11" s="80">
        <v>2.634323832625834</v>
      </c>
      <c r="U11" s="80">
        <v>3.8534869617950274</v>
      </c>
      <c r="V11" s="80">
        <v>6.123468768950879</v>
      </c>
      <c r="W11" s="80">
        <v>2.779381443298969</v>
      </c>
      <c r="X11" s="86">
        <v>48.053087132140796</v>
      </c>
      <c r="Y11" s="87">
        <v>82.3616737416616</v>
      </c>
      <c r="Z11" s="78">
        <v>28.393689341143276</v>
      </c>
      <c r="AA11" s="81">
        <v>3.9976057120868784</v>
      </c>
      <c r="AB11" s="82">
        <v>0</v>
      </c>
    </row>
    <row r="12" spans="1:28" ht="15">
      <c r="A12">
        <f t="shared" si="3"/>
        <v>207</v>
      </c>
      <c r="B12" t="str">
        <f t="shared" si="4"/>
        <v>Not Close</v>
      </c>
      <c r="C12">
        <f t="shared" si="5"/>
        <v>2.115339944309105</v>
      </c>
      <c r="D12">
        <f>SQRT(SUM(Distcalc!A7:V7))</f>
        <v>33.64654156428831</v>
      </c>
      <c r="E12">
        <f t="shared" si="2"/>
        <v>137</v>
      </c>
      <c r="F12" s="8">
        <v>207</v>
      </c>
      <c r="G12" s="77">
        <v>1141.1</v>
      </c>
      <c r="H12" s="77">
        <v>36.523184925180125</v>
      </c>
      <c r="I12" s="77">
        <v>29.228059876724387</v>
      </c>
      <c r="J12" s="84">
        <v>17.5910901312878</v>
      </c>
      <c r="K12" s="84">
        <v>23.506416875645375</v>
      </c>
      <c r="L12" s="78">
        <v>19.530904263165656</v>
      </c>
      <c r="M12" s="84">
        <v>20.069331759846584</v>
      </c>
      <c r="N12" s="85">
        <v>55.54038596361758</v>
      </c>
      <c r="O12" s="85">
        <v>5.162171137596399</v>
      </c>
      <c r="P12" s="79">
        <v>5.664076042080316</v>
      </c>
      <c r="Q12" s="79">
        <v>1.6243405253105914</v>
      </c>
      <c r="R12" s="79">
        <v>0.5742236005269494</v>
      </c>
      <c r="S12" s="80">
        <v>0.5269494292431721</v>
      </c>
      <c r="T12" s="80">
        <v>4.770909365958815</v>
      </c>
      <c r="U12" s="80">
        <v>2.0529596782835067</v>
      </c>
      <c r="V12" s="80">
        <v>3.4894641630265553</v>
      </c>
      <c r="W12" s="80">
        <v>0.9706963170268957</v>
      </c>
      <c r="X12" s="86">
        <v>52.6793627622573</v>
      </c>
      <c r="Y12" s="87">
        <v>86.32452773102888</v>
      </c>
      <c r="Z12" s="78">
        <v>35.66135275542426</v>
      </c>
      <c r="AA12" s="81">
        <v>3.492665783844352</v>
      </c>
      <c r="AB12" s="82">
        <v>0</v>
      </c>
    </row>
    <row r="13" spans="1:28" ht="15">
      <c r="A13">
        <f t="shared" si="3"/>
        <v>208</v>
      </c>
      <c r="B13" t="str">
        <f t="shared" si="4"/>
        <v>Not Close</v>
      </c>
      <c r="C13">
        <f t="shared" si="5"/>
        <v>1.8472687148329248</v>
      </c>
      <c r="D13">
        <f>SQRT(SUM(Distcalc!A8:V8))</f>
        <v>29.382607632994773</v>
      </c>
      <c r="E13">
        <f t="shared" si="2"/>
        <v>87</v>
      </c>
      <c r="F13" s="8">
        <v>208</v>
      </c>
      <c r="G13" s="77">
        <v>526.6</v>
      </c>
      <c r="H13" s="77">
        <v>38.02257079991483</v>
      </c>
      <c r="I13" s="77">
        <v>17.720054098520656</v>
      </c>
      <c r="J13" s="84">
        <v>10.816651501364877</v>
      </c>
      <c r="K13" s="84">
        <v>32.57831795138438</v>
      </c>
      <c r="L13" s="78">
        <v>11.0928766411023</v>
      </c>
      <c r="M13" s="84">
        <v>33.71409073183413</v>
      </c>
      <c r="N13" s="85">
        <v>32.887587441028145</v>
      </c>
      <c r="O13" s="85">
        <v>10.924027981129006</v>
      </c>
      <c r="P13" s="79">
        <v>7.641395511504985</v>
      </c>
      <c r="Q13" s="79">
        <v>1.6440878166592983</v>
      </c>
      <c r="R13" s="79">
        <v>1.013573705152993</v>
      </c>
      <c r="S13" s="80">
        <v>0.7327953122216136</v>
      </c>
      <c r="T13" s="80">
        <v>2.009000745662947</v>
      </c>
      <c r="U13" s="80">
        <v>9.530628270523877</v>
      </c>
      <c r="V13" s="80">
        <v>11.60957615990181</v>
      </c>
      <c r="W13" s="80">
        <v>4.773892558547739</v>
      </c>
      <c r="X13" s="86">
        <v>46.620217478856226</v>
      </c>
      <c r="Y13" s="87">
        <v>84.99633767313568</v>
      </c>
      <c r="Z13" s="78">
        <v>32.984148226770344</v>
      </c>
      <c r="AA13" s="81">
        <v>4.875516278640486</v>
      </c>
      <c r="AB13" s="82">
        <v>0</v>
      </c>
    </row>
    <row r="14" spans="1:28" ht="15">
      <c r="A14">
        <f t="shared" si="3"/>
        <v>209</v>
      </c>
      <c r="B14" t="str">
        <f t="shared" si="4"/>
        <v>Not Close</v>
      </c>
      <c r="C14">
        <f t="shared" si="5"/>
        <v>1.8034888695195492</v>
      </c>
      <c r="D14">
        <f>SQRT(SUM(Distcalc!A9:V9))</f>
        <v>28.686246563948867</v>
      </c>
      <c r="E14">
        <f t="shared" si="2"/>
        <v>75</v>
      </c>
      <c r="F14" s="8">
        <v>209</v>
      </c>
      <c r="G14" s="77">
        <v>483.7</v>
      </c>
      <c r="H14" s="77">
        <v>27.74233563707248</v>
      </c>
      <c r="I14" s="77">
        <v>17.77067153951576</v>
      </c>
      <c r="J14" s="84">
        <v>7.66962567508846</v>
      </c>
      <c r="K14" s="84">
        <v>28.67341237817369</v>
      </c>
      <c r="L14" s="78">
        <v>16.261096281581725</v>
      </c>
      <c r="M14" s="84">
        <v>29.776832826370352</v>
      </c>
      <c r="N14" s="85">
        <v>35.47059645635666</v>
      </c>
      <c r="O14" s="85">
        <v>8.12460207773654</v>
      </c>
      <c r="P14" s="79">
        <v>7.420483172336299</v>
      </c>
      <c r="Q14" s="79">
        <v>1.6673614005835766</v>
      </c>
      <c r="R14" s="79">
        <v>0.5785019120285626</v>
      </c>
      <c r="S14" s="80">
        <v>0.5031081791326096</v>
      </c>
      <c r="T14" s="80">
        <v>4.272069884190877</v>
      </c>
      <c r="U14" s="80">
        <v>11.183645359479494</v>
      </c>
      <c r="V14" s="80">
        <v>11.60809757688892</v>
      </c>
      <c r="W14" s="80">
        <v>4.372474038095583</v>
      </c>
      <c r="X14" s="86">
        <v>38.00108800497374</v>
      </c>
      <c r="Y14" s="87">
        <v>83.10636678326114</v>
      </c>
      <c r="Z14" s="78">
        <v>42.40466530566538</v>
      </c>
      <c r="AA14" s="81">
        <v>5.433668415294898</v>
      </c>
      <c r="AB14" s="82">
        <v>0</v>
      </c>
    </row>
    <row r="15" spans="1:28" ht="15">
      <c r="A15">
        <f t="shared" si="3"/>
        <v>210</v>
      </c>
      <c r="B15" t="str">
        <f t="shared" si="4"/>
        <v>Not Close</v>
      </c>
      <c r="C15">
        <f t="shared" si="5"/>
        <v>1.4223224389916878</v>
      </c>
      <c r="D15">
        <f>SQRT(SUM(Distcalc!A10:V10))</f>
        <v>22.6234233368028</v>
      </c>
      <c r="E15">
        <f t="shared" si="2"/>
        <v>19</v>
      </c>
      <c r="F15" s="8">
        <v>210</v>
      </c>
      <c r="G15" s="77">
        <v>553.3</v>
      </c>
      <c r="H15" s="77">
        <v>39.4357459379616</v>
      </c>
      <c r="I15" s="77">
        <v>18.771478946896572</v>
      </c>
      <c r="J15" s="84">
        <v>7.753641281731169</v>
      </c>
      <c r="K15" s="84">
        <v>36.429463171036204</v>
      </c>
      <c r="L15" s="78">
        <v>10.323761964211402</v>
      </c>
      <c r="M15" s="84">
        <v>30.04577611319184</v>
      </c>
      <c r="N15" s="85">
        <v>33.512144737280515</v>
      </c>
      <c r="O15" s="85">
        <v>9.904041581981142</v>
      </c>
      <c r="P15" s="79">
        <v>6.166856873280769</v>
      </c>
      <c r="Q15" s="79">
        <v>2.0185026519080207</v>
      </c>
      <c r="R15" s="79">
        <v>0.5629884523194222</v>
      </c>
      <c r="S15" s="80">
        <v>1.3569998924667774</v>
      </c>
      <c r="T15" s="80">
        <v>2.6931869031472546</v>
      </c>
      <c r="U15" s="80">
        <v>6.2348456204493505</v>
      </c>
      <c r="V15" s="80">
        <v>16.446686068897577</v>
      </c>
      <c r="W15" s="80">
        <v>4.205589646285074</v>
      </c>
      <c r="X15" s="86">
        <v>43.07005930157811</v>
      </c>
      <c r="Y15" s="87">
        <v>84.71120392114693</v>
      </c>
      <c r="Z15" s="78">
        <v>29.338492966401486</v>
      </c>
      <c r="AA15" s="81">
        <v>5.234923851123549</v>
      </c>
      <c r="AB15" s="82">
        <v>0</v>
      </c>
    </row>
    <row r="16" spans="1:28" ht="15">
      <c r="A16">
        <f t="shared" si="3"/>
        <v>211</v>
      </c>
      <c r="B16" t="str">
        <f t="shared" si="4"/>
        <v>Not Close</v>
      </c>
      <c r="C16">
        <f t="shared" si="5"/>
        <v>2.3263422538203153</v>
      </c>
      <c r="D16">
        <f>SQRT(SUM(Distcalc!A11:V11))</f>
        <v>37.002738754356756</v>
      </c>
      <c r="E16">
        <f t="shared" si="2"/>
        <v>147</v>
      </c>
      <c r="F16" s="8">
        <v>211</v>
      </c>
      <c r="G16" s="77">
        <v>562.1</v>
      </c>
      <c r="H16" s="77">
        <v>56.91244239631337</v>
      </c>
      <c r="I16" s="77">
        <v>20.37459478929043</v>
      </c>
      <c r="J16" s="84">
        <v>1.6313068283116419</v>
      </c>
      <c r="K16" s="84">
        <v>48.11018006774826</v>
      </c>
      <c r="L16" s="78">
        <v>7.115350329827064</v>
      </c>
      <c r="M16" s="84">
        <v>19.58994473168123</v>
      </c>
      <c r="N16" s="85">
        <v>19.906532053797584</v>
      </c>
      <c r="O16" s="85">
        <v>11.879704612750169</v>
      </c>
      <c r="P16" s="79">
        <v>4.077199168818084</v>
      </c>
      <c r="Q16" s="79">
        <v>2.671037718027832</v>
      </c>
      <c r="R16" s="79">
        <v>0.9610540897928341</v>
      </c>
      <c r="S16" s="80">
        <v>32.026084629431395</v>
      </c>
      <c r="T16" s="80">
        <v>2.277092122662301</v>
      </c>
      <c r="U16" s="80">
        <v>2.1019614633839176</v>
      </c>
      <c r="V16" s="80">
        <v>3.7367766513443734</v>
      </c>
      <c r="W16" s="80">
        <v>1.4927429003211385</v>
      </c>
      <c r="X16" s="86">
        <v>41.02660907169789</v>
      </c>
      <c r="Y16" s="87">
        <v>83.30591587431522</v>
      </c>
      <c r="Z16" s="78">
        <v>24.247212538392407</v>
      </c>
      <c r="AA16" s="81">
        <v>7.974757300729826</v>
      </c>
      <c r="AB16" s="82">
        <v>0</v>
      </c>
    </row>
    <row r="17" spans="1:28" ht="15">
      <c r="A17">
        <f t="shared" si="3"/>
        <v>212</v>
      </c>
      <c r="B17" t="str">
        <f t="shared" si="4"/>
        <v>Not Close</v>
      </c>
      <c r="C17">
        <f t="shared" si="5"/>
        <v>1.837020481950836</v>
      </c>
      <c r="D17">
        <f>SQRT(SUM(Distcalc!A12:V12))</f>
        <v>29.219599510089818</v>
      </c>
      <c r="E17">
        <f t="shared" si="2"/>
        <v>84</v>
      </c>
      <c r="F17" s="8">
        <v>212</v>
      </c>
      <c r="G17" s="77">
        <v>670.8</v>
      </c>
      <c r="H17" s="77">
        <v>28.168862016843015</v>
      </c>
      <c r="I17" s="77">
        <v>22.700849118223385</v>
      </c>
      <c r="J17" s="84">
        <v>24.18411520452337</v>
      </c>
      <c r="K17" s="84">
        <v>22.0125452778514</v>
      </c>
      <c r="L17" s="78">
        <v>18.575845922784698</v>
      </c>
      <c r="M17" s="84">
        <v>20.85166534146126</v>
      </c>
      <c r="N17" s="85">
        <v>50.11580827100903</v>
      </c>
      <c r="O17" s="85">
        <v>6.193532417475557</v>
      </c>
      <c r="P17" s="79">
        <v>4.9645759702926755</v>
      </c>
      <c r="Q17" s="79">
        <v>2.815029560742032</v>
      </c>
      <c r="R17" s="79">
        <v>3.165523868466913</v>
      </c>
      <c r="S17" s="80">
        <v>0.4863271388784834</v>
      </c>
      <c r="T17" s="80">
        <v>3.182462255085588</v>
      </c>
      <c r="U17" s="80">
        <v>4.005602697112331</v>
      </c>
      <c r="V17" s="80">
        <v>4.826788709913842</v>
      </c>
      <c r="W17" s="80">
        <v>1.8374892099219857</v>
      </c>
      <c r="X17" s="86">
        <v>53.57339573184785</v>
      </c>
      <c r="Y17" s="87">
        <v>87.3411619081744</v>
      </c>
      <c r="Z17" s="78">
        <v>45.51431877571977</v>
      </c>
      <c r="AA17" s="81">
        <v>4.352723900898899</v>
      </c>
      <c r="AB17" s="82">
        <v>0</v>
      </c>
    </row>
    <row r="18" spans="1:28" ht="15">
      <c r="A18">
        <f t="shared" si="3"/>
        <v>213</v>
      </c>
      <c r="B18" t="str">
        <f t="shared" si="4"/>
        <v>Not Close</v>
      </c>
      <c r="C18">
        <f t="shared" si="5"/>
        <v>1.8029247831652058</v>
      </c>
      <c r="D18">
        <f>SQRT(SUM(Distcalc!A13:V13))</f>
        <v>28.677274221220536</v>
      </c>
      <c r="E18">
        <f t="shared" si="2"/>
        <v>74</v>
      </c>
      <c r="F18" s="8">
        <v>213</v>
      </c>
      <c r="G18" s="77">
        <v>881.5</v>
      </c>
      <c r="H18" s="77">
        <v>36.47433306386419</v>
      </c>
      <c r="I18" s="77">
        <v>27.737588425466537</v>
      </c>
      <c r="J18" s="84">
        <v>8.415597235932873</v>
      </c>
      <c r="K18" s="84">
        <v>33.79401118789075</v>
      </c>
      <c r="L18" s="78">
        <v>11.14675880223758</v>
      </c>
      <c r="M18" s="84">
        <v>24.53383788526928</v>
      </c>
      <c r="N18" s="85">
        <v>39.54152367879204</v>
      </c>
      <c r="O18" s="85">
        <v>8.30748112560055</v>
      </c>
      <c r="P18" s="79">
        <v>5.193804809568086</v>
      </c>
      <c r="Q18" s="79">
        <v>3.287662491567759</v>
      </c>
      <c r="R18" s="79">
        <v>1.0610950062899962</v>
      </c>
      <c r="S18" s="80">
        <v>2.8710641944246933</v>
      </c>
      <c r="T18" s="80">
        <v>4.605826906598115</v>
      </c>
      <c r="U18" s="80">
        <v>2.027840070010392</v>
      </c>
      <c r="V18" s="80">
        <v>4.166438768254663</v>
      </c>
      <c r="W18" s="80">
        <v>1.3136064467902786</v>
      </c>
      <c r="X18" s="86">
        <v>50.28906065991479</v>
      </c>
      <c r="Y18" s="87">
        <v>84.14693066418714</v>
      </c>
      <c r="Z18" s="78">
        <v>30.52509170668986</v>
      </c>
      <c r="AA18" s="81">
        <v>3.80251862496691</v>
      </c>
      <c r="AB18" s="82">
        <v>0</v>
      </c>
    </row>
    <row r="19" spans="1:28" ht="15">
      <c r="A19">
        <f t="shared" si="3"/>
        <v>301</v>
      </c>
      <c r="B19" t="str">
        <f t="shared" si="4"/>
        <v>Extremely Close</v>
      </c>
      <c r="C19">
        <f t="shared" si="5"/>
        <v>0</v>
      </c>
      <c r="D19">
        <f>SQRT(SUM(Distcalc!A14:V14))</f>
        <v>0</v>
      </c>
      <c r="E19">
        <f t="shared" si="2"/>
        <v>1</v>
      </c>
      <c r="F19" s="8">
        <v>301</v>
      </c>
      <c r="G19" s="77">
        <v>397.7</v>
      </c>
      <c r="H19" s="77">
        <v>26.118457389778744</v>
      </c>
      <c r="I19" s="77">
        <v>20.765217998150636</v>
      </c>
      <c r="J19" s="84">
        <v>2.14568560640943</v>
      </c>
      <c r="K19" s="84">
        <v>29.498112165024402</v>
      </c>
      <c r="L19" s="78">
        <v>20.475181876784234</v>
      </c>
      <c r="M19" s="84">
        <v>29.481536053043563</v>
      </c>
      <c r="N19" s="85">
        <v>23.56203249935517</v>
      </c>
      <c r="O19" s="85">
        <v>12.859722171045359</v>
      </c>
      <c r="P19" s="79">
        <v>4.237511497436945</v>
      </c>
      <c r="Q19" s="79">
        <v>3.9997633276137505</v>
      </c>
      <c r="R19" s="79">
        <v>4.3068995379509545</v>
      </c>
      <c r="S19" s="80">
        <v>4.1423046511502815</v>
      </c>
      <c r="T19" s="80">
        <v>2.7620743258871183</v>
      </c>
      <c r="U19" s="80">
        <v>2.811560370284706</v>
      </c>
      <c r="V19" s="80">
        <v>15.429425908095808</v>
      </c>
      <c r="W19" s="80">
        <v>1.7363146882110256</v>
      </c>
      <c r="X19" s="86">
        <v>20.866487904485766</v>
      </c>
      <c r="Y19" s="87">
        <v>80.97369171270124</v>
      </c>
      <c r="Z19" s="78">
        <v>46.38854207029176</v>
      </c>
      <c r="AA19" s="81">
        <v>9.00819448630186</v>
      </c>
      <c r="AB19" s="82">
        <v>0</v>
      </c>
    </row>
    <row r="20" spans="1:28" ht="15">
      <c r="A20">
        <f t="shared" si="3"/>
        <v>302</v>
      </c>
      <c r="B20" t="str">
        <f t="shared" si="4"/>
        <v>Not Close</v>
      </c>
      <c r="C20">
        <f t="shared" si="5"/>
        <v>1.5869447229628126</v>
      </c>
      <c r="D20">
        <f>SQRT(SUM(Distcalc!A15:V15))</f>
        <v>25.241901059470504</v>
      </c>
      <c r="E20">
        <f t="shared" si="2"/>
        <v>43</v>
      </c>
      <c r="F20" s="8">
        <v>302</v>
      </c>
      <c r="G20" s="77">
        <v>583</v>
      </c>
      <c r="H20" s="77">
        <v>17.54549798028059</v>
      </c>
      <c r="I20" s="77">
        <v>22.931568427911472</v>
      </c>
      <c r="J20" s="84">
        <v>18.313984261971136</v>
      </c>
      <c r="K20" s="84">
        <v>19.84426644082948</v>
      </c>
      <c r="L20" s="78">
        <v>38.0912052883541</v>
      </c>
      <c r="M20" s="84">
        <v>17.9152404813155</v>
      </c>
      <c r="N20" s="85">
        <v>47.40403398526677</v>
      </c>
      <c r="O20" s="85">
        <v>5.595565911177011</v>
      </c>
      <c r="P20" s="79">
        <v>4.817529308109746</v>
      </c>
      <c r="Q20" s="79">
        <v>7.834202241389954</v>
      </c>
      <c r="R20" s="79">
        <v>1.4994977356012862</v>
      </c>
      <c r="S20" s="80">
        <v>0.6215171190787517</v>
      </c>
      <c r="T20" s="80">
        <v>6.223589029872105</v>
      </c>
      <c r="U20" s="80">
        <v>1.2536968343313148</v>
      </c>
      <c r="V20" s="80">
        <v>5.441291184277721</v>
      </c>
      <c r="W20" s="80">
        <v>1.0020034457021318</v>
      </c>
      <c r="X20" s="86">
        <v>40.338186509399186</v>
      </c>
      <c r="Y20" s="87">
        <v>84.44804229122356</v>
      </c>
      <c r="Z20" s="78">
        <v>57.64589893757909</v>
      </c>
      <c r="AA20" s="81">
        <v>6.678389593572501</v>
      </c>
      <c r="AB20" s="82">
        <v>0</v>
      </c>
    </row>
    <row r="21" spans="1:28" ht="15">
      <c r="A21">
        <f t="shared" si="3"/>
        <v>303</v>
      </c>
      <c r="B21" t="str">
        <f t="shared" si="4"/>
        <v>Not Close</v>
      </c>
      <c r="C21">
        <f t="shared" si="5"/>
        <v>1.4612077475769996</v>
      </c>
      <c r="D21">
        <f>SQRT(SUM(Distcalc!A16:V16))</f>
        <v>23.24193203327768</v>
      </c>
      <c r="E21">
        <f t="shared" si="2"/>
        <v>23</v>
      </c>
      <c r="F21" s="8">
        <v>303</v>
      </c>
      <c r="G21" s="77">
        <v>499.8</v>
      </c>
      <c r="H21" s="77">
        <v>10.772971589454825</v>
      </c>
      <c r="I21" s="77">
        <v>24.171574807594602</v>
      </c>
      <c r="J21" s="84">
        <v>10.829195540277551</v>
      </c>
      <c r="K21" s="84">
        <v>12.571615649042398</v>
      </c>
      <c r="L21" s="78">
        <v>40.34484640148415</v>
      </c>
      <c r="M21" s="84">
        <v>21.678397992033613</v>
      </c>
      <c r="N21" s="85">
        <v>36.93018517844799</v>
      </c>
      <c r="O21" s="85">
        <v>8.476734456288428</v>
      </c>
      <c r="P21" s="79">
        <v>2.325461105100497</v>
      </c>
      <c r="Q21" s="79">
        <v>3.0375392785251534</v>
      </c>
      <c r="R21" s="79">
        <v>0.3146592412832925</v>
      </c>
      <c r="S21" s="80">
        <v>0.33491812394125786</v>
      </c>
      <c r="T21" s="80">
        <v>1.7995922361065013</v>
      </c>
      <c r="U21" s="80">
        <v>1.0263063746513963</v>
      </c>
      <c r="V21" s="80">
        <v>6.8759509821247695</v>
      </c>
      <c r="W21" s="80">
        <v>0.55647271300922</v>
      </c>
      <c r="X21" s="86">
        <v>21.767490280918068</v>
      </c>
      <c r="Y21" s="87">
        <v>82.66012060500782</v>
      </c>
      <c r="Z21" s="78">
        <v>72.51738585806228</v>
      </c>
      <c r="AA21" s="81">
        <v>5.659582739406505</v>
      </c>
      <c r="AB21" s="82">
        <v>0.06551808859597322</v>
      </c>
    </row>
    <row r="22" spans="1:28" ht="15">
      <c r="A22">
        <f t="shared" si="3"/>
        <v>304</v>
      </c>
      <c r="B22" t="str">
        <f t="shared" si="4"/>
        <v>Not Close</v>
      </c>
      <c r="C22">
        <f t="shared" si="5"/>
        <v>1.604241148985365</v>
      </c>
      <c r="D22">
        <f>SQRT(SUM(Distcalc!A17:V17))</f>
        <v>25.517017557245296</v>
      </c>
      <c r="E22">
        <f t="shared" si="2"/>
        <v>46</v>
      </c>
      <c r="F22" s="8">
        <v>304</v>
      </c>
      <c r="G22" s="77">
        <v>457.6</v>
      </c>
      <c r="H22" s="77">
        <v>26.392010625255413</v>
      </c>
      <c r="I22" s="77">
        <v>16.569374396394462</v>
      </c>
      <c r="J22" s="84">
        <v>6.55715055471891</v>
      </c>
      <c r="K22" s="84">
        <v>35.68438359192584</v>
      </c>
      <c r="L22" s="78">
        <v>22.748310974177592</v>
      </c>
      <c r="M22" s="84">
        <v>21.281034554221527</v>
      </c>
      <c r="N22" s="85">
        <v>27.435365685054613</v>
      </c>
      <c r="O22" s="85">
        <v>11.02447117378681</v>
      </c>
      <c r="P22" s="79">
        <v>5.0688430827562945</v>
      </c>
      <c r="Q22" s="79">
        <v>18.642096299985543</v>
      </c>
      <c r="R22" s="79">
        <v>4.620921228089905</v>
      </c>
      <c r="S22" s="80">
        <v>0.561990906607972</v>
      </c>
      <c r="T22" s="80">
        <v>9.186253875937856</v>
      </c>
      <c r="U22" s="80">
        <v>7.622704561155472</v>
      </c>
      <c r="V22" s="80">
        <v>7.837347171569493</v>
      </c>
      <c r="W22" s="80">
        <v>3.3796571502016293</v>
      </c>
      <c r="X22" s="86">
        <v>33.252702670068985</v>
      </c>
      <c r="Y22" s="87">
        <v>82.85718876018187</v>
      </c>
      <c r="Z22" s="78">
        <v>42.91025152784578</v>
      </c>
      <c r="AA22" s="81">
        <v>7.654643381752897</v>
      </c>
      <c r="AB22" s="82">
        <v>0</v>
      </c>
    </row>
    <row r="23" spans="1:28" ht="15">
      <c r="A23">
        <f t="shared" si="3"/>
        <v>305</v>
      </c>
      <c r="B23" t="str">
        <f t="shared" si="4"/>
        <v>Not Close</v>
      </c>
      <c r="C23">
        <f>D23/SQRT(SUM(G$3:AB$3))</f>
        <v>1.7845243539120113</v>
      </c>
      <c r="D23">
        <f>SQRT(SUM(Distcalc!A18:V18))</f>
        <v>28.384597477071708</v>
      </c>
      <c r="E23">
        <f t="shared" si="2"/>
        <v>71</v>
      </c>
      <c r="F23" s="8">
        <v>305</v>
      </c>
      <c r="G23" s="77">
        <v>567.3</v>
      </c>
      <c r="H23" s="77">
        <v>11.783706957813813</v>
      </c>
      <c r="I23" s="77">
        <v>24.611734978461456</v>
      </c>
      <c r="J23" s="84">
        <v>19.558006289579115</v>
      </c>
      <c r="K23" s="84">
        <v>10.830138284581915</v>
      </c>
      <c r="L23" s="78">
        <v>42.43168339579833</v>
      </c>
      <c r="M23" s="84">
        <v>20.56606212036359</v>
      </c>
      <c r="N23" s="85">
        <v>49.29488468276991</v>
      </c>
      <c r="O23" s="85">
        <v>5.419766206163656</v>
      </c>
      <c r="P23" s="79">
        <v>3.5220690903449348</v>
      </c>
      <c r="Q23" s="79">
        <v>2.008778507524435</v>
      </c>
      <c r="R23" s="79">
        <v>0.32773956663391424</v>
      </c>
      <c r="S23" s="80">
        <v>0.4088664218855045</v>
      </c>
      <c r="T23" s="80">
        <v>1.5530459740394065</v>
      </c>
      <c r="U23" s="80">
        <v>2.1361250452500387</v>
      </c>
      <c r="V23" s="80">
        <v>3.173643791694679</v>
      </c>
      <c r="W23" s="80">
        <v>0.7298184827015566</v>
      </c>
      <c r="X23" s="86">
        <v>33.07958811282686</v>
      </c>
      <c r="Y23" s="87">
        <v>84.22066504628432</v>
      </c>
      <c r="Z23" s="78">
        <v>70.90293591722579</v>
      </c>
      <c r="AA23" s="81">
        <v>4.643823264201983</v>
      </c>
      <c r="AB23" s="82">
        <v>0.9218079329782282</v>
      </c>
    </row>
    <row r="24" spans="1:28" ht="15">
      <c r="A24">
        <f t="shared" si="3"/>
        <v>306</v>
      </c>
      <c r="B24" t="str">
        <f t="shared" si="4"/>
        <v>Not Close</v>
      </c>
      <c r="C24">
        <f t="shared" si="5"/>
        <v>1.466785834713753</v>
      </c>
      <c r="D24">
        <f>SQRT(SUM(Distcalc!A19:V19))</f>
        <v>23.330656940686026</v>
      </c>
      <c r="E24">
        <f t="shared" si="2"/>
        <v>24</v>
      </c>
      <c r="F24" s="8">
        <v>306</v>
      </c>
      <c r="G24" s="77">
        <v>474.3</v>
      </c>
      <c r="H24" s="77">
        <v>20.804616451205092</v>
      </c>
      <c r="I24" s="77">
        <v>20.704718997617828</v>
      </c>
      <c r="J24" s="84">
        <v>9.667727308003592</v>
      </c>
      <c r="K24" s="84">
        <v>22.674811800835947</v>
      </c>
      <c r="L24" s="78">
        <v>28.82468374779649</v>
      </c>
      <c r="M24" s="84">
        <v>27.791389957537387</v>
      </c>
      <c r="N24" s="85">
        <v>36.395293387009126</v>
      </c>
      <c r="O24" s="85">
        <v>8.547093855008816</v>
      </c>
      <c r="P24" s="79">
        <v>6.57579710384228</v>
      </c>
      <c r="Q24" s="79">
        <v>6.786321681554745</v>
      </c>
      <c r="R24" s="79">
        <v>2.9899993945698418</v>
      </c>
      <c r="S24" s="80">
        <v>0.7072525029033128</v>
      </c>
      <c r="T24" s="80">
        <v>4.845367633703747</v>
      </c>
      <c r="U24" s="80">
        <v>8.619123887522084</v>
      </c>
      <c r="V24" s="80">
        <v>7.975441551222143</v>
      </c>
      <c r="W24" s="80">
        <v>3.565158044790824</v>
      </c>
      <c r="X24" s="86">
        <v>31.773185866858032</v>
      </c>
      <c r="Y24" s="87">
        <v>83.4442371304812</v>
      </c>
      <c r="Z24" s="78">
        <v>58.77525687883595</v>
      </c>
      <c r="AA24" s="81">
        <v>6.090614440383422</v>
      </c>
      <c r="AB24" s="82">
        <v>0</v>
      </c>
    </row>
    <row r="25" spans="1:28" ht="15">
      <c r="A25">
        <f t="shared" si="3"/>
        <v>307</v>
      </c>
      <c r="B25" t="str">
        <f t="shared" si="4"/>
        <v>Not Close</v>
      </c>
      <c r="C25">
        <f t="shared" si="5"/>
        <v>1.500852800516954</v>
      </c>
      <c r="D25">
        <f>SQRT(SUM(Distcalc!A20:V20))</f>
        <v>23.872525203491872</v>
      </c>
      <c r="E25">
        <f t="shared" si="2"/>
        <v>30</v>
      </c>
      <c r="F25" s="8">
        <v>307</v>
      </c>
      <c r="G25" s="77">
        <v>525.6</v>
      </c>
      <c r="H25" s="77">
        <v>25.650155171169438</v>
      </c>
      <c r="I25" s="77">
        <v>18.869793386275564</v>
      </c>
      <c r="J25" s="84">
        <v>10.772588612199574</v>
      </c>
      <c r="K25" s="84">
        <v>29.9654102901196</v>
      </c>
      <c r="L25" s="78">
        <v>27.004224794823028</v>
      </c>
      <c r="M25" s="84">
        <v>19.385554009725965</v>
      </c>
      <c r="N25" s="85">
        <v>35.356837306705145</v>
      </c>
      <c r="O25" s="85">
        <v>9.998339994636906</v>
      </c>
      <c r="P25" s="79">
        <v>4.4514830890326165</v>
      </c>
      <c r="Q25" s="79">
        <v>14.25325529104828</v>
      </c>
      <c r="R25" s="79">
        <v>4.346592839689289</v>
      </c>
      <c r="S25" s="80">
        <v>0.5277013671188274</v>
      </c>
      <c r="T25" s="80">
        <v>9.327845554278488</v>
      </c>
      <c r="U25" s="80">
        <v>3.8977807586962876</v>
      </c>
      <c r="V25" s="80">
        <v>5.1112575306767045</v>
      </c>
      <c r="W25" s="80">
        <v>1.8818197128666356</v>
      </c>
      <c r="X25" s="86">
        <v>37.0350036353924</v>
      </c>
      <c r="Y25" s="87">
        <v>83.64539413619187</v>
      </c>
      <c r="Z25" s="78">
        <v>51.11136184136297</v>
      </c>
      <c r="AA25" s="81">
        <v>6.747151077513257</v>
      </c>
      <c r="AB25" s="82">
        <v>0</v>
      </c>
    </row>
    <row r="26" spans="1:28" ht="15">
      <c r="A26">
        <f t="shared" si="3"/>
        <v>308</v>
      </c>
      <c r="B26" t="str">
        <f t="shared" si="4"/>
        <v>Somewhat close</v>
      </c>
      <c r="C26">
        <f t="shared" si="5"/>
        <v>0.9356363459488944</v>
      </c>
      <c r="D26">
        <f>SQRT(SUM(Distcalc!A21:V21))</f>
        <v>14.882207130689038</v>
      </c>
      <c r="E26">
        <f t="shared" si="2"/>
        <v>3</v>
      </c>
      <c r="F26" s="8">
        <v>308</v>
      </c>
      <c r="G26" s="77">
        <v>508.2</v>
      </c>
      <c r="H26" s="77">
        <v>23.38916216106346</v>
      </c>
      <c r="I26" s="77">
        <v>19.39919381704311</v>
      </c>
      <c r="J26" s="84">
        <v>8.34244532803181</v>
      </c>
      <c r="K26" s="84">
        <v>25.18513916500994</v>
      </c>
      <c r="L26" s="78">
        <v>28.34741550695825</v>
      </c>
      <c r="M26" s="84">
        <v>27.36207753479125</v>
      </c>
      <c r="N26" s="85">
        <v>31.374328625422716</v>
      </c>
      <c r="O26" s="85">
        <v>9.894072011139844</v>
      </c>
      <c r="P26" s="79">
        <v>5.499158308423956</v>
      </c>
      <c r="Q26" s="79">
        <v>3.7277655808952015</v>
      </c>
      <c r="R26" s="79">
        <v>0.8301703225310915</v>
      </c>
      <c r="S26" s="80">
        <v>1.7918749559952123</v>
      </c>
      <c r="T26" s="80">
        <v>3.98891399384253</v>
      </c>
      <c r="U26" s="80">
        <v>5.547483566212004</v>
      </c>
      <c r="V26" s="80">
        <v>9.032022684068027</v>
      </c>
      <c r="W26" s="80">
        <v>2.6022031196994235</v>
      </c>
      <c r="X26" s="86">
        <v>28.71630957045347</v>
      </c>
      <c r="Y26" s="87">
        <v>81.84730498678256</v>
      </c>
      <c r="Z26" s="78">
        <v>57.925547883518455</v>
      </c>
      <c r="AA26" s="81">
        <v>7.054104539844558</v>
      </c>
      <c r="AB26" s="82">
        <v>0.47301146364724483</v>
      </c>
    </row>
    <row r="27" spans="1:28" ht="15">
      <c r="A27">
        <f t="shared" si="3"/>
        <v>309</v>
      </c>
      <c r="B27" t="str">
        <f t="shared" si="4"/>
        <v>Not Close</v>
      </c>
      <c r="C27">
        <f t="shared" si="5"/>
        <v>1.3459064844204902</v>
      </c>
      <c r="D27">
        <f>SQRT(SUM(Distcalc!A22:V22))</f>
        <v>21.407953171559775</v>
      </c>
      <c r="E27">
        <f t="shared" si="2"/>
        <v>13</v>
      </c>
      <c r="F27" s="8">
        <v>309</v>
      </c>
      <c r="G27" s="77">
        <v>500.8</v>
      </c>
      <c r="H27" s="77">
        <v>35.57133056939183</v>
      </c>
      <c r="I27" s="77">
        <v>16.665207366547005</v>
      </c>
      <c r="J27" s="84">
        <v>11.575426203898662</v>
      </c>
      <c r="K27" s="84">
        <v>35.123616110846974</v>
      </c>
      <c r="L27" s="78">
        <v>13.618148475174896</v>
      </c>
      <c r="M27" s="84">
        <v>27.32968824288528</v>
      </c>
      <c r="N27" s="85">
        <v>33.788743882544864</v>
      </c>
      <c r="O27" s="85">
        <v>9.324021207177815</v>
      </c>
      <c r="P27" s="79">
        <v>6.491295513207754</v>
      </c>
      <c r="Q27" s="79">
        <v>2.332049300581345</v>
      </c>
      <c r="R27" s="79">
        <v>0.753159740473706</v>
      </c>
      <c r="S27" s="80">
        <v>1.7326596737876874</v>
      </c>
      <c r="T27" s="80">
        <v>3.1868071518793686</v>
      </c>
      <c r="U27" s="80">
        <v>7.095000117681209</v>
      </c>
      <c r="V27" s="80">
        <v>9.036740073589982</v>
      </c>
      <c r="W27" s="80">
        <v>2.630567301883684</v>
      </c>
      <c r="X27" s="86">
        <v>40.78114524588871</v>
      </c>
      <c r="Y27" s="87">
        <v>83.18178608694288</v>
      </c>
      <c r="Z27" s="78">
        <v>38.84360747388554</v>
      </c>
      <c r="AA27" s="81">
        <v>6.350841057329213</v>
      </c>
      <c r="AB27" s="82">
        <v>0</v>
      </c>
    </row>
    <row r="28" spans="1:28" ht="15">
      <c r="A28">
        <f t="shared" si="3"/>
        <v>310</v>
      </c>
      <c r="B28" t="str">
        <f t="shared" si="4"/>
        <v>Not Close</v>
      </c>
      <c r="C28">
        <f t="shared" si="5"/>
        <v>2.055920864120121</v>
      </c>
      <c r="D28">
        <f>SQRT(SUM(Distcalc!A23:V23))</f>
        <v>32.70142323630089</v>
      </c>
      <c r="E28">
        <f t="shared" si="2"/>
        <v>123</v>
      </c>
      <c r="F28" s="8">
        <v>310</v>
      </c>
      <c r="G28" s="77">
        <v>495.1</v>
      </c>
      <c r="H28" s="77">
        <v>17.37286650544983</v>
      </c>
      <c r="I28" s="77">
        <v>20.946571877634714</v>
      </c>
      <c r="J28" s="84">
        <v>11.452954675846243</v>
      </c>
      <c r="K28" s="84">
        <v>22.04173838209983</v>
      </c>
      <c r="L28" s="78">
        <v>40.04948364888124</v>
      </c>
      <c r="M28" s="84">
        <v>15.105063109581183</v>
      </c>
      <c r="N28" s="85">
        <v>42.44766910010583</v>
      </c>
      <c r="O28" s="85">
        <v>6.808846478090079</v>
      </c>
      <c r="P28" s="79">
        <v>3.973545947393079</v>
      </c>
      <c r="Q28" s="79">
        <v>26.374991633759453</v>
      </c>
      <c r="R28" s="79">
        <v>3.261578876915869</v>
      </c>
      <c r="S28" s="80">
        <v>0.5764339736296098</v>
      </c>
      <c r="T28" s="80">
        <v>11.2747640720166</v>
      </c>
      <c r="U28" s="80">
        <v>2.849541530018071</v>
      </c>
      <c r="V28" s="80">
        <v>3.56652834482297</v>
      </c>
      <c r="W28" s="80">
        <v>1.828023559333378</v>
      </c>
      <c r="X28" s="86">
        <v>36.763735745924045</v>
      </c>
      <c r="Y28" s="87">
        <v>83.57874305602034</v>
      </c>
      <c r="Z28" s="78">
        <v>65.26914131105521</v>
      </c>
      <c r="AA28" s="81">
        <v>6.599183557222196</v>
      </c>
      <c r="AB28" s="82">
        <v>0.2514055284117529</v>
      </c>
    </row>
    <row r="29" spans="1:28" ht="15">
      <c r="A29">
        <f t="shared" si="3"/>
        <v>311</v>
      </c>
      <c r="B29" t="str">
        <f t="shared" si="4"/>
        <v>Not Close</v>
      </c>
      <c r="C29">
        <f t="shared" si="5"/>
        <v>1.7016830475861737</v>
      </c>
      <c r="D29">
        <f>SQRT(SUM(Distcalc!A24:V24))</f>
        <v>27.06692583567385</v>
      </c>
      <c r="E29">
        <f t="shared" si="2"/>
        <v>59</v>
      </c>
      <c r="F29" s="8">
        <v>311</v>
      </c>
      <c r="G29" s="77">
        <v>497.4</v>
      </c>
      <c r="H29" s="77">
        <v>10.976214073339941</v>
      </c>
      <c r="I29" s="77">
        <v>26.46349523928616</v>
      </c>
      <c r="J29" s="84">
        <v>11.123591153801463</v>
      </c>
      <c r="K29" s="84">
        <v>11.39470932259189</v>
      </c>
      <c r="L29" s="78">
        <v>44.823579534451376</v>
      </c>
      <c r="M29" s="84">
        <v>20.77152484604361</v>
      </c>
      <c r="N29" s="85">
        <v>36.592167951349886</v>
      </c>
      <c r="O29" s="85">
        <v>8.670643374520665</v>
      </c>
      <c r="P29" s="79">
        <v>2.0793990692655293</v>
      </c>
      <c r="Q29" s="79">
        <v>2.114807445875767</v>
      </c>
      <c r="R29" s="79">
        <v>0.6289202131247049</v>
      </c>
      <c r="S29" s="80">
        <v>0.41099008565454914</v>
      </c>
      <c r="T29" s="80">
        <v>1.0968166183314225</v>
      </c>
      <c r="U29" s="80">
        <v>1.2161091252444864</v>
      </c>
      <c r="V29" s="80">
        <v>3.1956059890739867</v>
      </c>
      <c r="W29" s="80">
        <v>0.4278512173737101</v>
      </c>
      <c r="X29" s="86">
        <v>19.444732529920557</v>
      </c>
      <c r="Y29" s="87">
        <v>81.5695184460781</v>
      </c>
      <c r="Z29" s="78">
        <v>73.76413337585778</v>
      </c>
      <c r="AA29" s="81">
        <v>4.882766283603741</v>
      </c>
      <c r="AB29" s="82">
        <v>0.5682201389357253</v>
      </c>
    </row>
    <row r="30" spans="1:28" ht="15">
      <c r="A30">
        <f t="shared" si="3"/>
        <v>312</v>
      </c>
      <c r="B30" t="str">
        <f t="shared" si="4"/>
        <v>Not Close</v>
      </c>
      <c r="C30">
        <f t="shared" si="5"/>
        <v>1.3904661946661565</v>
      </c>
      <c r="D30">
        <f>SQRT(SUM(Distcalc!A25:V25))</f>
        <v>22.116718751724306</v>
      </c>
      <c r="E30">
        <f t="shared" si="2"/>
        <v>16</v>
      </c>
      <c r="F30" s="8">
        <v>312</v>
      </c>
      <c r="G30" s="77">
        <v>485.4</v>
      </c>
      <c r="H30" s="77">
        <v>17.66512319762002</v>
      </c>
      <c r="I30" s="77">
        <v>21.37880888768643</v>
      </c>
      <c r="J30" s="84">
        <v>7.746511306590522</v>
      </c>
      <c r="K30" s="84">
        <v>22.605505150524262</v>
      </c>
      <c r="L30" s="78">
        <v>41.038394817236984</v>
      </c>
      <c r="M30" s="84">
        <v>20.116980610694053</v>
      </c>
      <c r="N30" s="85">
        <v>35.46965229143629</v>
      </c>
      <c r="O30" s="85">
        <v>10.207027890404227</v>
      </c>
      <c r="P30" s="79">
        <v>3.8253460662344487</v>
      </c>
      <c r="Q30" s="79">
        <v>13.431969511126688</v>
      </c>
      <c r="R30" s="79">
        <v>3.358448688744816</v>
      </c>
      <c r="S30" s="80">
        <v>0.9633637053910402</v>
      </c>
      <c r="T30" s="80">
        <v>6.472314701244086</v>
      </c>
      <c r="U30" s="80">
        <v>1.6847000759301443</v>
      </c>
      <c r="V30" s="80">
        <v>4.1159248875649785</v>
      </c>
      <c r="W30" s="80">
        <v>1.5302844460019858</v>
      </c>
      <c r="X30" s="86">
        <v>28.037762102440528</v>
      </c>
      <c r="Y30" s="87">
        <v>84.06124058174173</v>
      </c>
      <c r="Z30" s="78">
        <v>62.876444408964815</v>
      </c>
      <c r="AA30" s="81">
        <v>6.4641666832977425</v>
      </c>
      <c r="AB30" s="82">
        <v>0.3588429414169733</v>
      </c>
    </row>
    <row r="31" spans="1:28" ht="15">
      <c r="A31">
        <f t="shared" si="3"/>
        <v>313</v>
      </c>
      <c r="B31" t="str">
        <f t="shared" si="4"/>
        <v>Not Close</v>
      </c>
      <c r="C31">
        <f t="shared" si="5"/>
        <v>1.5188390115935673</v>
      </c>
      <c r="D31">
        <f>SQRT(SUM(Distcalc!A26:V26))</f>
        <v>24.15861340420941</v>
      </c>
      <c r="E31">
        <f t="shared" si="2"/>
        <v>32</v>
      </c>
      <c r="F31" s="8">
        <v>313</v>
      </c>
      <c r="G31" s="77">
        <v>493.4</v>
      </c>
      <c r="H31" s="77">
        <v>21.156992158853726</v>
      </c>
      <c r="I31" s="77">
        <v>19.426814321981965</v>
      </c>
      <c r="J31" s="84">
        <v>8.17145883518699</v>
      </c>
      <c r="K31" s="84">
        <v>28.315651000290437</v>
      </c>
      <c r="L31" s="78">
        <v>30.094134932431277</v>
      </c>
      <c r="M31" s="84">
        <v>20.16127654485504</v>
      </c>
      <c r="N31" s="85">
        <v>34.600331561586714</v>
      </c>
      <c r="O31" s="85">
        <v>10.382663088991812</v>
      </c>
      <c r="P31" s="79">
        <v>4.075099327838965</v>
      </c>
      <c r="Q31" s="79">
        <v>18.964234102623674</v>
      </c>
      <c r="R31" s="79">
        <v>5.385163630063357</v>
      </c>
      <c r="S31" s="80">
        <v>0.8619569454671461</v>
      </c>
      <c r="T31" s="80">
        <v>8.2006008891269</v>
      </c>
      <c r="U31" s="80">
        <v>1.3313277444606764</v>
      </c>
      <c r="V31" s="80">
        <v>4.247569470422158</v>
      </c>
      <c r="W31" s="80">
        <v>1.0415149021291006</v>
      </c>
      <c r="X31" s="86">
        <v>34.55864917203494</v>
      </c>
      <c r="Y31" s="87">
        <v>84.0717129277791</v>
      </c>
      <c r="Z31" s="78">
        <v>50.11696276158564</v>
      </c>
      <c r="AA31" s="81">
        <v>6.132642093949548</v>
      </c>
      <c r="AB31" s="82">
        <v>0</v>
      </c>
    </row>
    <row r="32" spans="1:28" ht="15">
      <c r="A32">
        <f t="shared" si="3"/>
        <v>314</v>
      </c>
      <c r="B32" t="str">
        <f t="shared" si="4"/>
        <v>Not Close</v>
      </c>
      <c r="C32">
        <f t="shared" si="5"/>
        <v>2.1051494654729925</v>
      </c>
      <c r="D32">
        <f>SQRT(SUM(Distcalc!A27:V27))</f>
        <v>33.48445207572091</v>
      </c>
      <c r="E32">
        <f t="shared" si="2"/>
        <v>136</v>
      </c>
      <c r="F32" s="8">
        <v>314</v>
      </c>
      <c r="G32" s="77">
        <v>549.8</v>
      </c>
      <c r="H32" s="77">
        <v>7.766671359519452</v>
      </c>
      <c r="I32" s="77">
        <v>21.970626950438525</v>
      </c>
      <c r="J32" s="84">
        <v>17.752789349491653</v>
      </c>
      <c r="K32" s="84">
        <v>12.983948495353511</v>
      </c>
      <c r="L32" s="78">
        <v>38.488653246715415</v>
      </c>
      <c r="M32" s="84">
        <v>14.813412182829843</v>
      </c>
      <c r="N32" s="85">
        <v>53.63493266483997</v>
      </c>
      <c r="O32" s="85">
        <v>5.2002565148953535</v>
      </c>
      <c r="P32" s="79">
        <v>3.916656253904786</v>
      </c>
      <c r="Q32" s="79">
        <v>3.9516431338248155</v>
      </c>
      <c r="R32" s="79">
        <v>1.8799200299887544</v>
      </c>
      <c r="S32" s="80">
        <v>0.5572910158690491</v>
      </c>
      <c r="T32" s="80">
        <v>8.1488191928027</v>
      </c>
      <c r="U32" s="80">
        <v>0.6416343871048358</v>
      </c>
      <c r="V32" s="80">
        <v>1.6343871048356866</v>
      </c>
      <c r="W32" s="80">
        <v>0.23616143946020243</v>
      </c>
      <c r="X32" s="86">
        <v>41.43770706525927</v>
      </c>
      <c r="Y32" s="87">
        <v>86.17393477445958</v>
      </c>
      <c r="Z32" s="78">
        <v>64.05191784911767</v>
      </c>
      <c r="AA32" s="81">
        <v>4.5742390672386435</v>
      </c>
      <c r="AB32" s="82">
        <v>0.26490066225165565</v>
      </c>
    </row>
    <row r="33" spans="1:28" ht="15">
      <c r="A33">
        <f t="shared" si="3"/>
        <v>315</v>
      </c>
      <c r="B33" t="str">
        <f t="shared" si="4"/>
        <v>Not Close</v>
      </c>
      <c r="C33">
        <f t="shared" si="5"/>
        <v>1.6827870476303186</v>
      </c>
      <c r="D33">
        <f>SQRT(SUM(Distcalc!A28:V28))</f>
        <v>26.766366556951805</v>
      </c>
      <c r="E33">
        <f t="shared" si="2"/>
        <v>53</v>
      </c>
      <c r="F33" s="8">
        <v>315</v>
      </c>
      <c r="G33" s="77">
        <v>609.4</v>
      </c>
      <c r="H33" s="77">
        <v>14.642305712815235</v>
      </c>
      <c r="I33" s="77">
        <v>20.383044486146375</v>
      </c>
      <c r="J33" s="84">
        <v>16.077279403457236</v>
      </c>
      <c r="K33" s="84">
        <v>21.046209467856738</v>
      </c>
      <c r="L33" s="78">
        <v>27.809287086204947</v>
      </c>
      <c r="M33" s="84">
        <v>16.883967913230144</v>
      </c>
      <c r="N33" s="85">
        <v>45.240247706007324</v>
      </c>
      <c r="O33" s="85">
        <v>7.141888532296704</v>
      </c>
      <c r="P33" s="79">
        <v>4.674174858407656</v>
      </c>
      <c r="Q33" s="79">
        <v>4.059230919461373</v>
      </c>
      <c r="R33" s="79">
        <v>3.6741398046000606</v>
      </c>
      <c r="S33" s="80">
        <v>1.1097033947108812</v>
      </c>
      <c r="T33" s="80">
        <v>7.945195875669151</v>
      </c>
      <c r="U33" s="80">
        <v>4.069246293059847</v>
      </c>
      <c r="V33" s="80">
        <v>5.229026555763096</v>
      </c>
      <c r="W33" s="80">
        <v>1.1232241490688206</v>
      </c>
      <c r="X33" s="86">
        <v>41.091146480974885</v>
      </c>
      <c r="Y33" s="87">
        <v>85.62593581147061</v>
      </c>
      <c r="Z33" s="78">
        <v>59.28234950544079</v>
      </c>
      <c r="AA33" s="81">
        <v>5.330319844585244</v>
      </c>
      <c r="AB33" s="82">
        <v>0</v>
      </c>
    </row>
    <row r="34" spans="1:28" ht="15">
      <c r="A34">
        <f t="shared" si="3"/>
        <v>316</v>
      </c>
      <c r="B34" t="str">
        <f t="shared" si="4"/>
        <v>Not Close</v>
      </c>
      <c r="C34">
        <f t="shared" si="5"/>
        <v>1.3213324907470752</v>
      </c>
      <c r="D34">
        <f>SQRT(SUM(Distcalc!A29:V29))</f>
        <v>21.017079873980567</v>
      </c>
      <c r="E34">
        <f t="shared" si="2"/>
        <v>11</v>
      </c>
      <c r="F34" s="8">
        <v>316</v>
      </c>
      <c r="G34" s="77">
        <v>407.5</v>
      </c>
      <c r="H34" s="77">
        <v>37.82317589642238</v>
      </c>
      <c r="I34" s="77">
        <v>15.096114457374338</v>
      </c>
      <c r="J34" s="84">
        <v>1.8478997715232621</v>
      </c>
      <c r="K34" s="84">
        <v>46.56908282909438</v>
      </c>
      <c r="L34" s="78">
        <v>13.285545707901278</v>
      </c>
      <c r="M34" s="84">
        <v>20.287981119284943</v>
      </c>
      <c r="N34" s="85">
        <v>20.779661442951756</v>
      </c>
      <c r="O34" s="85">
        <v>12.6085481256205</v>
      </c>
      <c r="P34" s="79">
        <v>4.527832614681282</v>
      </c>
      <c r="Q34" s="79">
        <v>13.794223076523457</v>
      </c>
      <c r="R34" s="79">
        <v>9.840446256948413</v>
      </c>
      <c r="S34" s="80">
        <v>12.098680450932516</v>
      </c>
      <c r="T34" s="80">
        <v>6.46527092316484</v>
      </c>
      <c r="U34" s="80">
        <v>4.886617486622682</v>
      </c>
      <c r="V34" s="80">
        <v>12.276936464231907</v>
      </c>
      <c r="W34" s="80">
        <v>2.4010987583770587</v>
      </c>
      <c r="X34" s="86">
        <v>30.144483178629926</v>
      </c>
      <c r="Y34" s="87">
        <v>83.06210712244791</v>
      </c>
      <c r="Z34" s="78">
        <v>33.31593100798865</v>
      </c>
      <c r="AA34" s="81">
        <v>10.49360218284262</v>
      </c>
      <c r="AB34" s="82">
        <v>0</v>
      </c>
    </row>
    <row r="35" spans="1:28" ht="15">
      <c r="A35">
        <f t="shared" si="3"/>
        <v>317</v>
      </c>
      <c r="B35" t="str">
        <f t="shared" si="4"/>
        <v>Not Close</v>
      </c>
      <c r="C35">
        <f t="shared" si="5"/>
        <v>1.5425801442386762</v>
      </c>
      <c r="D35">
        <f>SQRT(SUM(Distcalc!A30:V30))</f>
        <v>24.53623923615948</v>
      </c>
      <c r="E35">
        <f t="shared" si="2"/>
        <v>37</v>
      </c>
      <c r="F35" s="8">
        <v>317</v>
      </c>
      <c r="G35" s="77">
        <v>495.7</v>
      </c>
      <c r="H35" s="77">
        <v>16.24850116513201</v>
      </c>
      <c r="I35" s="77">
        <v>24.011969455870137</v>
      </c>
      <c r="J35" s="84">
        <v>10.16278168429212</v>
      </c>
      <c r="K35" s="84">
        <v>23.765295387852277</v>
      </c>
      <c r="L35" s="78">
        <v>34.10525441559161</v>
      </c>
      <c r="M35" s="84">
        <v>18.049941863684182</v>
      </c>
      <c r="N35" s="85">
        <v>38.92560723836444</v>
      </c>
      <c r="O35" s="85">
        <v>7.061007884053152</v>
      </c>
      <c r="P35" s="79">
        <v>4.1065347528408065</v>
      </c>
      <c r="Q35" s="79">
        <v>16.367351328099797</v>
      </c>
      <c r="R35" s="79">
        <v>11.130587518371152</v>
      </c>
      <c r="S35" s="80">
        <v>5.7393268093343375</v>
      </c>
      <c r="T35" s="80">
        <v>7.449188084740295</v>
      </c>
      <c r="U35" s="80">
        <v>3.249094884754633</v>
      </c>
      <c r="V35" s="80">
        <v>4.429508549306377</v>
      </c>
      <c r="W35" s="80">
        <v>1.2273721188658278</v>
      </c>
      <c r="X35" s="86">
        <v>33.9171355593396</v>
      </c>
      <c r="Y35" s="87">
        <v>83.10033336917948</v>
      </c>
      <c r="Z35" s="78">
        <v>63.551788507138895</v>
      </c>
      <c r="AA35" s="81">
        <v>8.305332727914838</v>
      </c>
      <c r="AB35" s="82">
        <v>0</v>
      </c>
    </row>
    <row r="36" spans="1:28" ht="15">
      <c r="A36">
        <f t="shared" si="3"/>
        <v>318</v>
      </c>
      <c r="B36" t="str">
        <f t="shared" si="4"/>
        <v>Not Close</v>
      </c>
      <c r="C36">
        <f t="shared" si="5"/>
        <v>2.435562701059793</v>
      </c>
      <c r="D36">
        <f>SQRT(SUM(Distcalc!A31:V31))</f>
        <v>38.73999631789863</v>
      </c>
      <c r="E36">
        <f t="shared" si="2"/>
        <v>149</v>
      </c>
      <c r="F36" s="8">
        <v>318</v>
      </c>
      <c r="G36" s="77">
        <v>761.3</v>
      </c>
      <c r="H36" s="77">
        <v>12.124538469214649</v>
      </c>
      <c r="I36" s="77">
        <v>24.229951378439882</v>
      </c>
      <c r="J36" s="84">
        <v>32.17036371146043</v>
      </c>
      <c r="K36" s="84">
        <v>8.491459948006511</v>
      </c>
      <c r="L36" s="78">
        <v>37.73415291916713</v>
      </c>
      <c r="M36" s="84">
        <v>13.513447848587187</v>
      </c>
      <c r="N36" s="85">
        <v>67.68351968886728</v>
      </c>
      <c r="O36" s="85">
        <v>3.4030140982012638</v>
      </c>
      <c r="P36" s="79">
        <v>3.6258623455799777</v>
      </c>
      <c r="Q36" s="79">
        <v>2.781966950104284</v>
      </c>
      <c r="R36" s="79">
        <v>0.6219583934969785</v>
      </c>
      <c r="S36" s="80">
        <v>0.4636611583507139</v>
      </c>
      <c r="T36" s="80">
        <v>2.471789935290657</v>
      </c>
      <c r="U36" s="80">
        <v>0.4492218835231831</v>
      </c>
      <c r="V36" s="80">
        <v>0.878656612653083</v>
      </c>
      <c r="W36" s="80">
        <v>0.17808438953954758</v>
      </c>
      <c r="X36" s="86">
        <v>53.03761362727588</v>
      </c>
      <c r="Y36" s="87">
        <v>87.86833520509119</v>
      </c>
      <c r="Z36" s="78">
        <v>63.56861025865849</v>
      </c>
      <c r="AA36" s="81">
        <v>4.287593160894344</v>
      </c>
      <c r="AB36" s="82">
        <v>0</v>
      </c>
    </row>
    <row r="37" spans="1:28" ht="15">
      <c r="A37">
        <f t="shared" si="3"/>
        <v>319</v>
      </c>
      <c r="B37" t="str">
        <f t="shared" si="4"/>
        <v>Not Close</v>
      </c>
      <c r="C37">
        <f t="shared" si="5"/>
        <v>1.7013993500037876</v>
      </c>
      <c r="D37">
        <f>SQRT(SUM(Distcalc!A32:V32))</f>
        <v>27.06241334938382</v>
      </c>
      <c r="E37">
        <f t="shared" si="2"/>
        <v>58</v>
      </c>
      <c r="F37" s="8">
        <v>319</v>
      </c>
      <c r="G37" s="77">
        <v>484.8</v>
      </c>
      <c r="H37" s="77">
        <v>10.703628838194245</v>
      </c>
      <c r="I37" s="77">
        <v>21.61983922134922</v>
      </c>
      <c r="J37" s="84">
        <v>12.669868657667708</v>
      </c>
      <c r="K37" s="84">
        <v>13.464296282807128</v>
      </c>
      <c r="L37" s="78">
        <v>41.97036261409938</v>
      </c>
      <c r="M37" s="84">
        <v>18.23313833056384</v>
      </c>
      <c r="N37" s="85">
        <v>43.37947363628085</v>
      </c>
      <c r="O37" s="85">
        <v>6.727529368909934</v>
      </c>
      <c r="P37" s="79">
        <v>3.751853838629264</v>
      </c>
      <c r="Q37" s="79">
        <v>3.3942339044734045</v>
      </c>
      <c r="R37" s="79">
        <v>1.3647407781389038</v>
      </c>
      <c r="S37" s="80">
        <v>0.6221535030976197</v>
      </c>
      <c r="T37" s="80">
        <v>5.029293279900708</v>
      </c>
      <c r="U37" s="80">
        <v>1.4420497933167145</v>
      </c>
      <c r="V37" s="80">
        <v>2.877262734951038</v>
      </c>
      <c r="W37" s="80">
        <v>0.47700188276377103</v>
      </c>
      <c r="X37" s="86">
        <v>30.083860197952127</v>
      </c>
      <c r="Y37" s="87">
        <v>84.26735245548159</v>
      </c>
      <c r="Z37" s="78">
        <v>67.99191547061683</v>
      </c>
      <c r="AA37" s="81">
        <v>4.776524164044312</v>
      </c>
      <c r="AB37" s="82">
        <v>0</v>
      </c>
    </row>
    <row r="38" spans="1:28" ht="15">
      <c r="A38">
        <f t="shared" si="3"/>
        <v>320</v>
      </c>
      <c r="B38" t="str">
        <f t="shared" si="4"/>
        <v>Not Close</v>
      </c>
      <c r="C38">
        <f aca="true" t="shared" si="6" ref="C38:C69">D38/SQRT(SUM(G$3:AB$3))</f>
        <v>1.1966183458018174</v>
      </c>
      <c r="D38">
        <f>SQRT(SUM(Distcalc!A33:V33))</f>
        <v>19.033379961895832</v>
      </c>
      <c r="E38">
        <f aca="true" t="shared" si="7" ref="E38:E69">ROUND(RANK(D38,D$6:D$158,1)-0.5,0)</f>
        <v>8</v>
      </c>
      <c r="F38" s="8">
        <v>320</v>
      </c>
      <c r="G38" s="77">
        <v>451.8</v>
      </c>
      <c r="H38" s="77">
        <v>26.735247569522947</v>
      </c>
      <c r="I38" s="77">
        <v>18.54756092933841</v>
      </c>
      <c r="J38" s="84">
        <v>5.55208683540656</v>
      </c>
      <c r="K38" s="84">
        <v>33.15562813185406</v>
      </c>
      <c r="L38" s="78">
        <v>20.876358804412213</v>
      </c>
      <c r="M38" s="84">
        <v>22.00022413268655</v>
      </c>
      <c r="N38" s="85">
        <v>29.332820857755998</v>
      </c>
      <c r="O38" s="85">
        <v>10.486531501233145</v>
      </c>
      <c r="P38" s="79">
        <v>5.330514348555076</v>
      </c>
      <c r="Q38" s="79">
        <v>3.536896561070904</v>
      </c>
      <c r="R38" s="79">
        <v>10.202169224275796</v>
      </c>
      <c r="S38" s="80">
        <v>1.793617787484172</v>
      </c>
      <c r="T38" s="80">
        <v>4.529349581218127</v>
      </c>
      <c r="U38" s="80">
        <v>7.295672006474371</v>
      </c>
      <c r="V38" s="80">
        <v>7.285604203694884</v>
      </c>
      <c r="W38" s="80">
        <v>2.7628374166018066</v>
      </c>
      <c r="X38" s="86">
        <v>29.987544983286647</v>
      </c>
      <c r="Y38" s="87">
        <v>82.71319540443525</v>
      </c>
      <c r="Z38" s="78">
        <v>49.92824769515079</v>
      </c>
      <c r="AA38" s="81">
        <v>7.184522150297849</v>
      </c>
      <c r="AB38" s="82">
        <v>0</v>
      </c>
    </row>
    <row r="39" spans="1:28" ht="15">
      <c r="A39">
        <f t="shared" si="3"/>
        <v>330</v>
      </c>
      <c r="B39" t="str">
        <f t="shared" si="4"/>
        <v>Somewhat close</v>
      </c>
      <c r="C39">
        <f t="shared" si="6"/>
        <v>1.1074480599411314</v>
      </c>
      <c r="D39">
        <f>SQRT(SUM(Distcalc!A34:V34))</f>
        <v>17.615039738338545</v>
      </c>
      <c r="E39">
        <f t="shared" si="7"/>
        <v>5</v>
      </c>
      <c r="F39" s="8">
        <v>330</v>
      </c>
      <c r="G39" s="77">
        <v>385.1</v>
      </c>
      <c r="H39" s="77">
        <v>32.63390170511535</v>
      </c>
      <c r="I39" s="77">
        <v>21.405118517519004</v>
      </c>
      <c r="J39" s="84">
        <v>7.224098513044508</v>
      </c>
      <c r="K39" s="84">
        <v>26.206020321366147</v>
      </c>
      <c r="L39" s="78">
        <v>29.82847790742329</v>
      </c>
      <c r="M39" s="84">
        <v>23.148842701428094</v>
      </c>
      <c r="N39" s="85">
        <v>25.397697484181876</v>
      </c>
      <c r="O39" s="85">
        <v>12.979840418273616</v>
      </c>
      <c r="P39" s="79">
        <v>4.436440223848953</v>
      </c>
      <c r="Q39" s="79">
        <v>6.022207829121799</v>
      </c>
      <c r="R39" s="79">
        <v>13.47818591019016</v>
      </c>
      <c r="S39" s="80">
        <v>3.031746105708521</v>
      </c>
      <c r="T39" s="80">
        <v>2.902767358312093</v>
      </c>
      <c r="U39" s="80">
        <v>4.439795162365046</v>
      </c>
      <c r="V39" s="80">
        <v>2.7949433621143567</v>
      </c>
      <c r="W39" s="80">
        <v>1.7453135702603337</v>
      </c>
      <c r="X39" s="86">
        <v>22.97724548295856</v>
      </c>
      <c r="Y39" s="87">
        <v>79.44419851916741</v>
      </c>
      <c r="Z39" s="78">
        <v>55.17315258462857</v>
      </c>
      <c r="AA39" s="81">
        <v>8.672237154766078</v>
      </c>
      <c r="AB39" s="82">
        <v>0.0515355833166363</v>
      </c>
    </row>
    <row r="40" spans="1:28" ht="15">
      <c r="A40">
        <f t="shared" si="3"/>
        <v>331</v>
      </c>
      <c r="B40" t="str">
        <f t="shared" si="4"/>
        <v>Not Close</v>
      </c>
      <c r="C40">
        <f t="shared" si="6"/>
        <v>1.2751558878037759</v>
      </c>
      <c r="D40">
        <f>SQRT(SUM(Distcalc!A35:V35))</f>
        <v>20.282596041058472</v>
      </c>
      <c r="E40">
        <f t="shared" si="7"/>
        <v>10</v>
      </c>
      <c r="F40" s="8">
        <v>331</v>
      </c>
      <c r="G40" s="77">
        <v>390.9</v>
      </c>
      <c r="H40" s="77">
        <v>18.726884194953563</v>
      </c>
      <c r="I40" s="77">
        <v>24.196738751018103</v>
      </c>
      <c r="J40" s="84">
        <v>7.498736168061562</v>
      </c>
      <c r="K40" s="84">
        <v>15.399090041004326</v>
      </c>
      <c r="L40" s="78">
        <v>34.717463348873785</v>
      </c>
      <c r="M40" s="84">
        <v>26.819917991349772</v>
      </c>
      <c r="N40" s="85">
        <v>28.554973380718927</v>
      </c>
      <c r="O40" s="85">
        <v>14.29012909297785</v>
      </c>
      <c r="P40" s="79">
        <v>2.596542150429076</v>
      </c>
      <c r="Q40" s="79">
        <v>8.755363452801616</v>
      </c>
      <c r="R40" s="79">
        <v>3.0003785966683494</v>
      </c>
      <c r="S40" s="80">
        <v>0.9310323069156992</v>
      </c>
      <c r="T40" s="80">
        <v>2.416077738515901</v>
      </c>
      <c r="U40" s="80">
        <v>1.0465042907622413</v>
      </c>
      <c r="V40" s="80">
        <v>4.049722362443211</v>
      </c>
      <c r="W40" s="80">
        <v>0.5082660272589601</v>
      </c>
      <c r="X40" s="86">
        <v>23.047861915893368</v>
      </c>
      <c r="Y40" s="87">
        <v>80.69251640585563</v>
      </c>
      <c r="Z40" s="78">
        <v>60.56364315042927</v>
      </c>
      <c r="AA40" s="81">
        <v>5.593660569864378</v>
      </c>
      <c r="AB40" s="82">
        <v>0.17825593134780415</v>
      </c>
    </row>
    <row r="41" spans="1:28" ht="15">
      <c r="A41">
        <f t="shared" si="3"/>
        <v>332</v>
      </c>
      <c r="B41" t="str">
        <f t="shared" si="4"/>
        <v>Not Close</v>
      </c>
      <c r="C41">
        <f t="shared" si="6"/>
        <v>1.762458763998853</v>
      </c>
      <c r="D41">
        <f>SQRT(SUM(Distcalc!A36:V36))</f>
        <v>28.033622783783763</v>
      </c>
      <c r="E41">
        <f t="shared" si="7"/>
        <v>66</v>
      </c>
      <c r="F41" s="8">
        <v>332</v>
      </c>
      <c r="G41" s="77">
        <v>357.7</v>
      </c>
      <c r="H41" s="77">
        <v>14.99446735740871</v>
      </c>
      <c r="I41" s="77">
        <v>25.485252331212234</v>
      </c>
      <c r="J41" s="84">
        <v>9.540383887222207</v>
      </c>
      <c r="K41" s="84">
        <v>12.458858823872077</v>
      </c>
      <c r="L41" s="78">
        <v>47.961145253837415</v>
      </c>
      <c r="M41" s="84">
        <v>18.919115719570094</v>
      </c>
      <c r="N41" s="85">
        <v>31.131470853846828</v>
      </c>
      <c r="O41" s="85">
        <v>14.162321204882456</v>
      </c>
      <c r="P41" s="79">
        <v>1.8400575217703923</v>
      </c>
      <c r="Q41" s="79">
        <v>1.833346648557961</v>
      </c>
      <c r="R41" s="79">
        <v>3.3039865782535753</v>
      </c>
      <c r="S41" s="80">
        <v>0.1268674602540545</v>
      </c>
      <c r="T41" s="80">
        <v>0.5090676679715587</v>
      </c>
      <c r="U41" s="80">
        <v>0.8494048094591357</v>
      </c>
      <c r="V41" s="80">
        <v>0.4480306782775425</v>
      </c>
      <c r="W41" s="80">
        <v>0.19525445394263802</v>
      </c>
      <c r="X41" s="86">
        <v>19.17126047170519</v>
      </c>
      <c r="Y41" s="87">
        <v>78.20723815610769</v>
      </c>
      <c r="Z41" s="78">
        <v>68.76573725426782</v>
      </c>
      <c r="AA41" s="81">
        <v>4.893467932577175</v>
      </c>
      <c r="AB41" s="82">
        <v>0</v>
      </c>
    </row>
    <row r="42" spans="1:28" ht="15">
      <c r="A42">
        <f t="shared" si="3"/>
        <v>333</v>
      </c>
      <c r="B42" t="str">
        <f t="shared" si="4"/>
        <v>Not Close</v>
      </c>
      <c r="C42">
        <f t="shared" si="6"/>
        <v>1.335180379250906</v>
      </c>
      <c r="D42">
        <f>SQRT(SUM(Distcalc!A37:V37))</f>
        <v>21.237344024608117</v>
      </c>
      <c r="E42">
        <f t="shared" si="7"/>
        <v>12</v>
      </c>
      <c r="F42" s="8">
        <v>333</v>
      </c>
      <c r="G42" s="77">
        <v>362.3</v>
      </c>
      <c r="H42" s="77">
        <v>21.45019920318725</v>
      </c>
      <c r="I42" s="77">
        <v>21.972021051684585</v>
      </c>
      <c r="J42" s="84">
        <v>5.1255603602174</v>
      </c>
      <c r="K42" s="84">
        <v>19.198370822919557</v>
      </c>
      <c r="L42" s="78">
        <v>31.29025006281324</v>
      </c>
      <c r="M42" s="84">
        <v>22.069266473598603</v>
      </c>
      <c r="N42" s="85">
        <v>20.972009101010634</v>
      </c>
      <c r="O42" s="85">
        <v>17.25752685327266</v>
      </c>
      <c r="P42" s="79">
        <v>3.3106864504987614</v>
      </c>
      <c r="Q42" s="79">
        <v>10.192720320194246</v>
      </c>
      <c r="R42" s="79">
        <v>4.52894375501115</v>
      </c>
      <c r="S42" s="80">
        <v>2.138523613676423</v>
      </c>
      <c r="T42" s="80">
        <v>2.1031412405903986</v>
      </c>
      <c r="U42" s="80">
        <v>3.6946988116067168</v>
      </c>
      <c r="V42" s="80">
        <v>1.4269808448271943</v>
      </c>
      <c r="W42" s="80">
        <v>0.8371664237509859</v>
      </c>
      <c r="X42" s="86">
        <v>15.362508218617288</v>
      </c>
      <c r="Y42" s="87">
        <v>76.69307901305902</v>
      </c>
      <c r="Z42" s="78">
        <v>56.90217122915604</v>
      </c>
      <c r="AA42" s="81">
        <v>6.7531975834993165</v>
      </c>
      <c r="AB42" s="82">
        <v>0</v>
      </c>
    </row>
    <row r="43" spans="1:28" ht="15">
      <c r="A43">
        <f t="shared" si="3"/>
        <v>334</v>
      </c>
      <c r="B43" t="str">
        <f t="shared" si="4"/>
        <v>Not Close</v>
      </c>
      <c r="C43">
        <f t="shared" si="6"/>
        <v>2.0368459477350154</v>
      </c>
      <c r="D43">
        <f>SQRT(SUM(Distcalc!A38:V38))</f>
        <v>32.398018117557</v>
      </c>
      <c r="E43">
        <f t="shared" si="7"/>
        <v>117</v>
      </c>
      <c r="F43" s="8">
        <v>334</v>
      </c>
      <c r="G43" s="77">
        <v>468.3</v>
      </c>
      <c r="H43" s="77">
        <v>10.951008645533141</v>
      </c>
      <c r="I43" s="77">
        <v>28.94495810877257</v>
      </c>
      <c r="J43" s="84">
        <v>21.567558134461848</v>
      </c>
      <c r="K43" s="84">
        <v>7.863967540683216</v>
      </c>
      <c r="L43" s="78">
        <v>58.007940316740104</v>
      </c>
      <c r="M43" s="84">
        <v>19.813707953405174</v>
      </c>
      <c r="N43" s="85">
        <v>47.32799441377354</v>
      </c>
      <c r="O43" s="85">
        <v>7.722521657538133</v>
      </c>
      <c r="P43" s="79">
        <v>2.13089212963411</v>
      </c>
      <c r="Q43" s="79">
        <v>3.434394263429362</v>
      </c>
      <c r="R43" s="79">
        <v>1.6513930150865614</v>
      </c>
      <c r="S43" s="80">
        <v>0.30627945459999806</v>
      </c>
      <c r="T43" s="80">
        <v>0.7311030898903588</v>
      </c>
      <c r="U43" s="80">
        <v>0.9338378315608156</v>
      </c>
      <c r="V43" s="80">
        <v>0.41224343652322015</v>
      </c>
      <c r="W43" s="80">
        <v>0.22112118602243147</v>
      </c>
      <c r="X43" s="86">
        <v>28.528356408924555</v>
      </c>
      <c r="Y43" s="87">
        <v>81.71322953056504</v>
      </c>
      <c r="Z43" s="78">
        <v>73.85772055405782</v>
      </c>
      <c r="AA43" s="81">
        <v>4.626057450962164</v>
      </c>
      <c r="AB43" s="82">
        <v>2.907961330404405</v>
      </c>
    </row>
    <row r="44" spans="1:28" ht="15">
      <c r="A44">
        <f t="shared" si="3"/>
        <v>335</v>
      </c>
      <c r="B44" t="str">
        <f t="shared" si="4"/>
        <v>Not Close</v>
      </c>
      <c r="C44">
        <f t="shared" si="6"/>
        <v>1.4842264725047816</v>
      </c>
      <c r="D44">
        <f>SQRT(SUM(Distcalc!A39:V39))</f>
        <v>23.6080672670604</v>
      </c>
      <c r="E44">
        <f t="shared" si="7"/>
        <v>28</v>
      </c>
      <c r="F44" s="8">
        <v>335</v>
      </c>
      <c r="G44" s="77">
        <v>361.2</v>
      </c>
      <c r="H44" s="77">
        <v>18.058686077048737</v>
      </c>
      <c r="I44" s="77">
        <v>23.74316792034201</v>
      </c>
      <c r="J44" s="84">
        <v>8.038800485784574</v>
      </c>
      <c r="K44" s="84">
        <v>17.296733410145425</v>
      </c>
      <c r="L44" s="78">
        <v>38.18079905334288</v>
      </c>
      <c r="M44" s="84">
        <v>20.077538691495654</v>
      </c>
      <c r="N44" s="85">
        <v>25.186488717237943</v>
      </c>
      <c r="O44" s="85">
        <v>15.713329076666719</v>
      </c>
      <c r="P44" s="79">
        <v>2.6822811271224514</v>
      </c>
      <c r="Q44" s="79">
        <v>6.12721527682374</v>
      </c>
      <c r="R44" s="79">
        <v>5.305525335749268</v>
      </c>
      <c r="S44" s="80">
        <v>1.9285393375240882</v>
      </c>
      <c r="T44" s="80">
        <v>1.5015427572097444</v>
      </c>
      <c r="U44" s="80">
        <v>1.1870504932738757</v>
      </c>
      <c r="V44" s="80">
        <v>0.7422314469985853</v>
      </c>
      <c r="W44" s="80">
        <v>0.43553651192063064</v>
      </c>
      <c r="X44" s="86">
        <v>16.886492776471805</v>
      </c>
      <c r="Y44" s="87">
        <v>77.29566357125087</v>
      </c>
      <c r="Z44" s="78">
        <v>62.3852275045909</v>
      </c>
      <c r="AA44" s="81">
        <v>6.672107733115691</v>
      </c>
      <c r="AB44" s="82">
        <v>0.3104079488198186</v>
      </c>
    </row>
    <row r="45" spans="1:28" ht="15">
      <c r="A45">
        <f t="shared" si="3"/>
        <v>336</v>
      </c>
      <c r="B45" t="str">
        <f t="shared" si="4"/>
        <v>Not Close</v>
      </c>
      <c r="C45">
        <f t="shared" si="6"/>
        <v>1.3738482488435546</v>
      </c>
      <c r="D45">
        <f>SQRT(SUM(Distcalc!A40:V40))</f>
        <v>21.852394142179865</v>
      </c>
      <c r="E45">
        <f t="shared" si="7"/>
        <v>15</v>
      </c>
      <c r="F45" s="8">
        <v>336</v>
      </c>
      <c r="G45" s="77">
        <v>350.5</v>
      </c>
      <c r="H45" s="77">
        <v>19.847271648873072</v>
      </c>
      <c r="I45" s="77">
        <v>21.48708126171652</v>
      </c>
      <c r="J45" s="84">
        <v>6.525371559229619</v>
      </c>
      <c r="K45" s="84">
        <v>16.4928326444464</v>
      </c>
      <c r="L45" s="78">
        <v>34.26963327763609</v>
      </c>
      <c r="M45" s="84">
        <v>24.602937296631783</v>
      </c>
      <c r="N45" s="85">
        <v>25.055428470878056</v>
      </c>
      <c r="O45" s="85">
        <v>15.713531585430228</v>
      </c>
      <c r="P45" s="79">
        <v>5.124463863390387</v>
      </c>
      <c r="Q45" s="79">
        <v>12.892131318394998</v>
      </c>
      <c r="R45" s="79">
        <v>1.7697518739728226</v>
      </c>
      <c r="S45" s="80">
        <v>0.17316711428227843</v>
      </c>
      <c r="T45" s="80">
        <v>2.6355874453842145</v>
      </c>
      <c r="U45" s="80">
        <v>3.8108790636148635</v>
      </c>
      <c r="V45" s="80">
        <v>1.63586804024532</v>
      </c>
      <c r="W45" s="80">
        <v>1.4915621116767548</v>
      </c>
      <c r="X45" s="86">
        <v>19.505916109714217</v>
      </c>
      <c r="Y45" s="87">
        <v>77.13592816771556</v>
      </c>
      <c r="Z45" s="78">
        <v>56.58024800101784</v>
      </c>
      <c r="AA45" s="81">
        <v>5.494387190855085</v>
      </c>
      <c r="AB45" s="82">
        <v>0</v>
      </c>
    </row>
    <row r="46" spans="1:28" ht="15">
      <c r="A46">
        <f t="shared" si="3"/>
        <v>340</v>
      </c>
      <c r="B46" t="str">
        <f t="shared" si="4"/>
        <v>Not Close</v>
      </c>
      <c r="C46">
        <f t="shared" si="6"/>
        <v>1.7723142519341628</v>
      </c>
      <c r="D46">
        <f>SQRT(SUM(Distcalc!A41:V41))</f>
        <v>28.190383915886365</v>
      </c>
      <c r="E46">
        <f t="shared" si="7"/>
        <v>70</v>
      </c>
      <c r="F46" s="8">
        <v>340</v>
      </c>
      <c r="G46" s="77">
        <v>355.7</v>
      </c>
      <c r="H46" s="77">
        <v>33.06202746489739</v>
      </c>
      <c r="I46" s="77">
        <v>30.50542882003556</v>
      </c>
      <c r="J46" s="84">
        <v>8.44525722508694</v>
      </c>
      <c r="K46" s="84">
        <v>11.035495862813287</v>
      </c>
      <c r="L46" s="78">
        <v>30.82503897349802</v>
      </c>
      <c r="M46" s="84">
        <v>31.994243914138387</v>
      </c>
      <c r="N46" s="85">
        <v>24.71967380224261</v>
      </c>
      <c r="O46" s="85">
        <v>12.948971637584696</v>
      </c>
      <c r="P46" s="79">
        <v>1.3112349461591715</v>
      </c>
      <c r="Q46" s="79">
        <v>0.3200976057795782</v>
      </c>
      <c r="R46" s="79">
        <v>0.05552014147354568</v>
      </c>
      <c r="S46" s="80">
        <v>0.006854338453524158</v>
      </c>
      <c r="T46" s="80">
        <v>0.27348810429561393</v>
      </c>
      <c r="U46" s="80">
        <v>0.0870500983597568</v>
      </c>
      <c r="V46" s="80">
        <v>0.2035738520696675</v>
      </c>
      <c r="W46" s="80">
        <v>0.05552014147354568</v>
      </c>
      <c r="X46" s="86">
        <v>15.45745361484325</v>
      </c>
      <c r="Y46" s="87">
        <v>75.84873845900762</v>
      </c>
      <c r="Z46" s="78">
        <v>61.797368034831955</v>
      </c>
      <c r="AA46" s="81">
        <v>4.898651403225544</v>
      </c>
      <c r="AB46" s="82">
        <v>0.4756910886745766</v>
      </c>
    </row>
    <row r="47" spans="1:28" ht="15">
      <c r="A47">
        <f t="shared" si="3"/>
        <v>341</v>
      </c>
      <c r="B47" t="str">
        <f t="shared" si="4"/>
        <v>Not Close</v>
      </c>
      <c r="C47">
        <f t="shared" si="6"/>
        <v>1.5910162114774375</v>
      </c>
      <c r="D47">
        <f>SQRT(SUM(Distcalc!A42:V42))</f>
        <v>25.306662048787796</v>
      </c>
      <c r="E47">
        <f t="shared" si="7"/>
        <v>44</v>
      </c>
      <c r="F47" s="8">
        <v>341</v>
      </c>
      <c r="G47" s="77">
        <v>378.3</v>
      </c>
      <c r="H47" s="77">
        <v>31.822503961965136</v>
      </c>
      <c r="I47" s="77">
        <v>29.102301901570865</v>
      </c>
      <c r="J47" s="84">
        <v>9.391041882394413</v>
      </c>
      <c r="K47" s="84">
        <v>12.046971733239332</v>
      </c>
      <c r="L47" s="78">
        <v>24.261384917050385</v>
      </c>
      <c r="M47" s="84">
        <v>33.07519443036859</v>
      </c>
      <c r="N47" s="85">
        <v>28.095657923738155</v>
      </c>
      <c r="O47" s="85">
        <v>12.079567996473441</v>
      </c>
      <c r="P47" s="79">
        <v>2.520502127933278</v>
      </c>
      <c r="Q47" s="79">
        <v>1.0537825756032717</v>
      </c>
      <c r="R47" s="79">
        <v>0.42858827439083214</v>
      </c>
      <c r="S47" s="80">
        <v>0.23048143820417438</v>
      </c>
      <c r="T47" s="80">
        <v>0.7366829969019006</v>
      </c>
      <c r="U47" s="80">
        <v>0.3145267626469989</v>
      </c>
      <c r="V47" s="80">
        <v>1.8202673584683169</v>
      </c>
      <c r="W47" s="80">
        <v>0.5040575453190828</v>
      </c>
      <c r="X47" s="86">
        <v>22.436939082961</v>
      </c>
      <c r="Y47" s="87">
        <v>77.2078513769926</v>
      </c>
      <c r="Z47" s="78">
        <v>46.944289761034305</v>
      </c>
      <c r="AA47" s="81">
        <v>3.8878531825775364</v>
      </c>
      <c r="AB47" s="82">
        <v>0</v>
      </c>
    </row>
    <row r="48" spans="1:28" ht="15">
      <c r="A48">
        <f t="shared" si="3"/>
        <v>342</v>
      </c>
      <c r="B48" t="str">
        <f t="shared" si="4"/>
        <v>Not Close</v>
      </c>
      <c r="C48">
        <f t="shared" si="6"/>
        <v>1.8593203110065377</v>
      </c>
      <c r="D48">
        <f>SQRT(SUM(Distcalc!A43:V43))</f>
        <v>29.57430000502339</v>
      </c>
      <c r="E48">
        <f t="shared" si="7"/>
        <v>91</v>
      </c>
      <c r="F48" s="8">
        <v>342</v>
      </c>
      <c r="G48" s="77">
        <v>370.8</v>
      </c>
      <c r="H48" s="77">
        <v>17.966379956458116</v>
      </c>
      <c r="I48" s="77">
        <v>28.478326008789452</v>
      </c>
      <c r="J48" s="84">
        <v>9.801696655319608</v>
      </c>
      <c r="K48" s="84">
        <v>9.153293348462743</v>
      </c>
      <c r="L48" s="78">
        <v>42.548765332036524</v>
      </c>
      <c r="M48" s="84">
        <v>25.77403144756038</v>
      </c>
      <c r="N48" s="85">
        <v>31.296616581991138</v>
      </c>
      <c r="O48" s="85">
        <v>14.247108420711275</v>
      </c>
      <c r="P48" s="79">
        <v>0.6725306318023136</v>
      </c>
      <c r="Q48" s="79">
        <v>0.287494010541447</v>
      </c>
      <c r="R48" s="79">
        <v>0.07586647500399298</v>
      </c>
      <c r="S48" s="80">
        <v>0.06959180413900107</v>
      </c>
      <c r="T48" s="80">
        <v>0.2812193396764551</v>
      </c>
      <c r="U48" s="80">
        <v>0.03422547744541036</v>
      </c>
      <c r="V48" s="80">
        <v>0.08670454286170626</v>
      </c>
      <c r="W48" s="80">
        <v>0.02053528646724622</v>
      </c>
      <c r="X48" s="86">
        <v>20.87157882989705</v>
      </c>
      <c r="Y48" s="87">
        <v>76.78086567640952</v>
      </c>
      <c r="Z48" s="78">
        <v>67.27580014788211</v>
      </c>
      <c r="AA48" s="81">
        <v>4.049593324178726</v>
      </c>
      <c r="AB48" s="82">
        <v>0.911538549296096</v>
      </c>
    </row>
    <row r="49" spans="1:28" ht="15">
      <c r="A49">
        <f t="shared" si="3"/>
        <v>343</v>
      </c>
      <c r="B49" t="str">
        <f t="shared" si="4"/>
        <v>Not Close</v>
      </c>
      <c r="C49">
        <f t="shared" si="6"/>
        <v>1.8950502624502685</v>
      </c>
      <c r="D49">
        <f>SQRT(SUM(Distcalc!A44:V44))</f>
        <v>30.142619673725214</v>
      </c>
      <c r="E49">
        <f t="shared" si="7"/>
        <v>96</v>
      </c>
      <c r="F49" s="8">
        <v>343</v>
      </c>
      <c r="G49" s="77">
        <v>379.7</v>
      </c>
      <c r="H49" s="77">
        <v>16.1475355165744</v>
      </c>
      <c r="I49" s="77">
        <v>26.36004482360928</v>
      </c>
      <c r="J49" s="84">
        <v>15.582127123977344</v>
      </c>
      <c r="K49" s="84">
        <v>8.055380742605413</v>
      </c>
      <c r="L49" s="78">
        <v>42.29614312685427</v>
      </c>
      <c r="M49" s="84">
        <v>23.909017351433963</v>
      </c>
      <c r="N49" s="85">
        <v>36.754550032371775</v>
      </c>
      <c r="O49" s="85">
        <v>9.33026400978347</v>
      </c>
      <c r="P49" s="79">
        <v>1.0299864859929142</v>
      </c>
      <c r="Q49" s="79">
        <v>0.2432521275430074</v>
      </c>
      <c r="R49" s="79">
        <v>0.04638591621315607</v>
      </c>
      <c r="S49" s="80">
        <v>0.1124949779027722</v>
      </c>
      <c r="T49" s="80">
        <v>0.23850396289126705</v>
      </c>
      <c r="U49" s="80">
        <v>0.08144928594908507</v>
      </c>
      <c r="V49" s="80">
        <v>0.1694729537236568</v>
      </c>
      <c r="W49" s="80">
        <v>0.039811534387669385</v>
      </c>
      <c r="X49" s="86">
        <v>24.064301013535893</v>
      </c>
      <c r="Y49" s="87">
        <v>77.86405639358632</v>
      </c>
      <c r="Z49" s="78">
        <v>70.49690494361062</v>
      </c>
      <c r="AA49" s="81">
        <v>4.198253201051471</v>
      </c>
      <c r="AB49" s="82">
        <v>0.6998064209795829</v>
      </c>
    </row>
    <row r="50" spans="1:28" ht="15">
      <c r="A50">
        <f t="shared" si="3"/>
        <v>344</v>
      </c>
      <c r="B50" t="str">
        <f t="shared" si="4"/>
        <v>Not Close</v>
      </c>
      <c r="C50">
        <f t="shared" si="6"/>
        <v>1.837389798591219</v>
      </c>
      <c r="D50">
        <f>SQRT(SUM(Distcalc!A45:V45))</f>
        <v>29.225473850866326</v>
      </c>
      <c r="E50">
        <f t="shared" si="7"/>
        <v>85</v>
      </c>
      <c r="F50" s="8">
        <v>344</v>
      </c>
      <c r="G50" s="77">
        <v>416.2</v>
      </c>
      <c r="H50" s="77">
        <v>24.753222622227383</v>
      </c>
      <c r="I50" s="77">
        <v>26.472437788941942</v>
      </c>
      <c r="J50" s="84">
        <v>17.336358215900994</v>
      </c>
      <c r="K50" s="84">
        <v>6.704186844669372</v>
      </c>
      <c r="L50" s="78">
        <v>41.90771199627707</v>
      </c>
      <c r="M50" s="84">
        <v>27.181769265447986</v>
      </c>
      <c r="N50" s="85">
        <v>35.72529741993659</v>
      </c>
      <c r="O50" s="85">
        <v>11.054713633322667</v>
      </c>
      <c r="P50" s="79">
        <v>1.0275718221418901</v>
      </c>
      <c r="Q50" s="79">
        <v>0.4202850057695375</v>
      </c>
      <c r="R50" s="79">
        <v>0.07067292507731805</v>
      </c>
      <c r="S50" s="80">
        <v>0.2661179612424675</v>
      </c>
      <c r="T50" s="80">
        <v>0.3258459642945372</v>
      </c>
      <c r="U50" s="80">
        <v>0.05910257893634121</v>
      </c>
      <c r="V50" s="80">
        <v>0.12164499050918905</v>
      </c>
      <c r="W50" s="80">
        <v>0.03658731077011598</v>
      </c>
      <c r="X50" s="86">
        <v>25.26276593294382</v>
      </c>
      <c r="Y50" s="87">
        <v>78.21335092859846</v>
      </c>
      <c r="Z50" s="78">
        <v>67.46406037714375</v>
      </c>
      <c r="AA50" s="81">
        <v>4.440792983504407</v>
      </c>
      <c r="AB50" s="82">
        <v>0.879971730829969</v>
      </c>
    </row>
    <row r="51" spans="1:28" ht="15">
      <c r="A51">
        <f t="shared" si="3"/>
        <v>350</v>
      </c>
      <c r="B51" t="str">
        <f t="shared" si="4"/>
        <v>Not Close</v>
      </c>
      <c r="C51">
        <f t="shared" si="6"/>
        <v>1.6064855491211922</v>
      </c>
      <c r="D51">
        <f>SQRT(SUM(Distcalc!A46:V46))</f>
        <v>25.552716926824246</v>
      </c>
      <c r="E51">
        <f t="shared" si="7"/>
        <v>47</v>
      </c>
      <c r="F51" s="8">
        <v>350</v>
      </c>
      <c r="G51" s="77">
        <v>380.9</v>
      </c>
      <c r="H51" s="77">
        <v>16.328449595451563</v>
      </c>
      <c r="I51" s="77">
        <v>27.053010505183366</v>
      </c>
      <c r="J51" s="84">
        <v>10.940029939205083</v>
      </c>
      <c r="K51" s="84">
        <v>15.681422417743562</v>
      </c>
      <c r="L51" s="78">
        <v>39.58543366022057</v>
      </c>
      <c r="M51" s="84">
        <v>21.383618977789997</v>
      </c>
      <c r="N51" s="85">
        <v>30.450662469245227</v>
      </c>
      <c r="O51" s="85">
        <v>12.936106484099211</v>
      </c>
      <c r="P51" s="79">
        <v>1.7674304336201974</v>
      </c>
      <c r="Q51" s="79">
        <v>7.827346758867862</v>
      </c>
      <c r="R51" s="79">
        <v>4.344872934324713</v>
      </c>
      <c r="S51" s="80">
        <v>0.22183202907661514</v>
      </c>
      <c r="T51" s="80">
        <v>1.091456937850903</v>
      </c>
      <c r="U51" s="80">
        <v>0.21966428937879806</v>
      </c>
      <c r="V51" s="80">
        <v>1.2468116161944607</v>
      </c>
      <c r="W51" s="80">
        <v>0.21424494013425535</v>
      </c>
      <c r="X51" s="86">
        <v>22.160120158390605</v>
      </c>
      <c r="Y51" s="87">
        <v>79.23558272455978</v>
      </c>
      <c r="Z51" s="78">
        <v>63.735810468243805</v>
      </c>
      <c r="AA51" s="81">
        <v>5.6534703663283805</v>
      </c>
      <c r="AB51" s="82">
        <v>0.696567022898557</v>
      </c>
    </row>
    <row r="52" spans="1:28" ht="15">
      <c r="A52">
        <f t="shared" si="3"/>
        <v>351</v>
      </c>
      <c r="B52" t="str">
        <f t="shared" si="4"/>
        <v>Not Close</v>
      </c>
      <c r="C52">
        <f t="shared" si="6"/>
        <v>1.8264574830673574</v>
      </c>
      <c r="D52">
        <f>SQRT(SUM(Distcalc!A47:V47))</f>
        <v>29.05158472743862</v>
      </c>
      <c r="E52">
        <f t="shared" si="7"/>
        <v>81</v>
      </c>
      <c r="F52" s="8">
        <v>351</v>
      </c>
      <c r="G52" s="77">
        <v>401.4</v>
      </c>
      <c r="H52" s="77">
        <v>13.633456509380329</v>
      </c>
      <c r="I52" s="77">
        <v>28.96965671039833</v>
      </c>
      <c r="J52" s="84">
        <v>13.957692578592725</v>
      </c>
      <c r="K52" s="84">
        <v>11.971450707862795</v>
      </c>
      <c r="L52" s="78">
        <v>45.24217594440401</v>
      </c>
      <c r="M52" s="84">
        <v>21.00110346770596</v>
      </c>
      <c r="N52" s="85">
        <v>39.00342835673696</v>
      </c>
      <c r="O52" s="85">
        <v>9.869440661250175</v>
      </c>
      <c r="P52" s="79">
        <v>1.8183291905328</v>
      </c>
      <c r="Q52" s="79">
        <v>0.7494866529774128</v>
      </c>
      <c r="R52" s="79">
        <v>4.8643683129795745</v>
      </c>
      <c r="S52" s="80">
        <v>0.16805360423646384</v>
      </c>
      <c r="T52" s="80">
        <v>0.8683670161028856</v>
      </c>
      <c r="U52" s="80">
        <v>0.32043661515184263</v>
      </c>
      <c r="V52" s="80">
        <v>0.6030476602183076</v>
      </c>
      <c r="W52" s="80">
        <v>0.09942721279585</v>
      </c>
      <c r="X52" s="86">
        <v>25.679521411430695</v>
      </c>
      <c r="Y52" s="87">
        <v>80.38582081487085</v>
      </c>
      <c r="Z52" s="78">
        <v>69.63629613508635</v>
      </c>
      <c r="AA52" s="81">
        <v>5.234724053614635</v>
      </c>
      <c r="AB52" s="82">
        <v>1.5497676429266183</v>
      </c>
    </row>
    <row r="53" spans="1:28" ht="15">
      <c r="A53">
        <f t="shared" si="3"/>
        <v>352</v>
      </c>
      <c r="B53" t="str">
        <f t="shared" si="4"/>
        <v>Somewhat close</v>
      </c>
      <c r="C53">
        <f t="shared" si="6"/>
        <v>1.0956641471463755</v>
      </c>
      <c r="D53">
        <f>SQRT(SUM(Distcalc!A48:V48))</f>
        <v>17.42760513109947</v>
      </c>
      <c r="E53">
        <f t="shared" si="7"/>
        <v>4</v>
      </c>
      <c r="F53" s="8">
        <v>352</v>
      </c>
      <c r="G53" s="77">
        <v>368.5</v>
      </c>
      <c r="H53" s="77">
        <v>43.70740151152187</v>
      </c>
      <c r="I53" s="77">
        <v>21.256019547219346</v>
      </c>
      <c r="J53" s="84">
        <v>6.0087955894050635</v>
      </c>
      <c r="K53" s="84">
        <v>22.0913753851499</v>
      </c>
      <c r="L53" s="78">
        <v>20.773865579256306</v>
      </c>
      <c r="M53" s="84">
        <v>28.852641876880035</v>
      </c>
      <c r="N53" s="85">
        <v>23.521929704157174</v>
      </c>
      <c r="O53" s="85">
        <v>13.49273890246246</v>
      </c>
      <c r="P53" s="79">
        <v>4.603410272157924</v>
      </c>
      <c r="Q53" s="79">
        <v>2.269208370848712</v>
      </c>
      <c r="R53" s="79">
        <v>8.52746920757582</v>
      </c>
      <c r="S53" s="80">
        <v>1.2793986408998126</v>
      </c>
      <c r="T53" s="80">
        <v>2.3232702677455195</v>
      </c>
      <c r="U53" s="80">
        <v>1.916414742202267</v>
      </c>
      <c r="V53" s="80">
        <v>5.111631854382691</v>
      </c>
      <c r="W53" s="80">
        <v>1.6147016558443492</v>
      </c>
      <c r="X53" s="86">
        <v>28.89829902713521</v>
      </c>
      <c r="Y53" s="87">
        <v>80.45404043114362</v>
      </c>
      <c r="Z53" s="78">
        <v>37.759368489869196</v>
      </c>
      <c r="AA53" s="81">
        <v>6.196058916226356</v>
      </c>
      <c r="AB53" s="82">
        <v>0.020471968310188084</v>
      </c>
    </row>
    <row r="54" spans="1:28" ht="15">
      <c r="A54">
        <f t="shared" si="3"/>
        <v>353</v>
      </c>
      <c r="B54" t="str">
        <f t="shared" si="4"/>
        <v>Not Close</v>
      </c>
      <c r="C54">
        <f t="shared" si="6"/>
        <v>1.5369986741402542</v>
      </c>
      <c r="D54">
        <f>SQRT(SUM(Distcalc!A49:V49))</f>
        <v>24.447460519451738</v>
      </c>
      <c r="E54">
        <f t="shared" si="7"/>
        <v>35</v>
      </c>
      <c r="F54" s="8">
        <v>353</v>
      </c>
      <c r="G54" s="77">
        <v>393.4</v>
      </c>
      <c r="H54" s="77">
        <v>21.596888013365582</v>
      </c>
      <c r="I54" s="77">
        <v>28.07897283996688</v>
      </c>
      <c r="J54" s="84">
        <v>7.709526288391463</v>
      </c>
      <c r="K54" s="84">
        <v>22.37549887211522</v>
      </c>
      <c r="L54" s="78">
        <v>32.98629186187749</v>
      </c>
      <c r="M54" s="84">
        <v>21.310081554745793</v>
      </c>
      <c r="N54" s="85">
        <v>24.651065898201512</v>
      </c>
      <c r="O54" s="85">
        <v>14.157002985903757</v>
      </c>
      <c r="P54" s="79">
        <v>1.8039369133425525</v>
      </c>
      <c r="Q54" s="79">
        <v>0.691427631315669</v>
      </c>
      <c r="R54" s="79">
        <v>10.087284401303707</v>
      </c>
      <c r="S54" s="80">
        <v>7.252208788912258</v>
      </c>
      <c r="T54" s="80">
        <v>0.8394954134559376</v>
      </c>
      <c r="U54" s="80">
        <v>0.37305966731437057</v>
      </c>
      <c r="V54" s="80">
        <v>0.7292227108409628</v>
      </c>
      <c r="W54" s="80">
        <v>0.14139806222404033</v>
      </c>
      <c r="X54" s="86">
        <v>18.607184214448687</v>
      </c>
      <c r="Y54" s="87">
        <v>78.48615143821394</v>
      </c>
      <c r="Z54" s="78">
        <v>64.94654582343958</v>
      </c>
      <c r="AA54" s="81">
        <v>7.384368415772048</v>
      </c>
      <c r="AB54" s="82">
        <v>1.0235796831438393</v>
      </c>
    </row>
    <row r="55" spans="1:28" ht="15">
      <c r="A55">
        <f t="shared" si="3"/>
        <v>354</v>
      </c>
      <c r="B55" t="str">
        <f t="shared" si="4"/>
        <v>Not Close</v>
      </c>
      <c r="C55">
        <f t="shared" si="6"/>
        <v>1.5363951931587334</v>
      </c>
      <c r="D55">
        <f>SQRT(SUM(Distcalc!A50:V50))</f>
        <v>24.437861566818796</v>
      </c>
      <c r="E55">
        <f t="shared" si="7"/>
        <v>34</v>
      </c>
      <c r="F55" s="8">
        <v>354</v>
      </c>
      <c r="G55" s="77">
        <v>376.2</v>
      </c>
      <c r="H55" s="77">
        <v>24.185590212655452</v>
      </c>
      <c r="I55" s="77">
        <v>27.717217246901132</v>
      </c>
      <c r="J55" s="84">
        <v>9.142835014618468</v>
      </c>
      <c r="K55" s="84">
        <v>17.91585184037795</v>
      </c>
      <c r="L55" s="78">
        <v>36.118264371599516</v>
      </c>
      <c r="M55" s="84">
        <v>22.40594807055589</v>
      </c>
      <c r="N55" s="85">
        <v>26.466884915638378</v>
      </c>
      <c r="O55" s="85">
        <v>14.820913158863297</v>
      </c>
      <c r="P55" s="79">
        <v>1.6858842035153685</v>
      </c>
      <c r="Q55" s="79">
        <v>0.5219675104747779</v>
      </c>
      <c r="R55" s="79">
        <v>10.517291059475955</v>
      </c>
      <c r="S55" s="80">
        <v>2.0510252764538333</v>
      </c>
      <c r="T55" s="80">
        <v>1.4029352996471405</v>
      </c>
      <c r="U55" s="80">
        <v>0.1346251045115943</v>
      </c>
      <c r="V55" s="80">
        <v>1.0066178867165174</v>
      </c>
      <c r="W55" s="80">
        <v>0.1672185508670329</v>
      </c>
      <c r="X55" s="86">
        <v>19.39358719355844</v>
      </c>
      <c r="Y55" s="87">
        <v>77.65317738865086</v>
      </c>
      <c r="Z55" s="78">
        <v>61.84781615497076</v>
      </c>
      <c r="AA55" s="81">
        <v>6.432748538011696</v>
      </c>
      <c r="AB55" s="82">
        <v>0.9617428518793192</v>
      </c>
    </row>
    <row r="56" spans="1:28" ht="15">
      <c r="A56">
        <f t="shared" si="3"/>
        <v>355</v>
      </c>
      <c r="B56" t="str">
        <f t="shared" si="4"/>
        <v>Not Close</v>
      </c>
      <c r="C56">
        <f t="shared" si="6"/>
        <v>1.4595450221617878</v>
      </c>
      <c r="D56">
        <f>SQRT(SUM(Distcalc!A51:V51))</f>
        <v>23.215484766518774</v>
      </c>
      <c r="E56">
        <f t="shared" si="7"/>
        <v>22</v>
      </c>
      <c r="F56" s="8">
        <v>355</v>
      </c>
      <c r="G56" s="77">
        <v>365.6</v>
      </c>
      <c r="H56" s="77">
        <v>28.499753755232703</v>
      </c>
      <c r="I56" s="77">
        <v>26.952912693314886</v>
      </c>
      <c r="J56" s="84">
        <v>9.74325858087746</v>
      </c>
      <c r="K56" s="84">
        <v>13.897694806465498</v>
      </c>
      <c r="L56" s="78">
        <v>29.63680482172909</v>
      </c>
      <c r="M56" s="84">
        <v>29.051700520527575</v>
      </c>
      <c r="N56" s="85">
        <v>29.935794542536115</v>
      </c>
      <c r="O56" s="85">
        <v>12.919390831147476</v>
      </c>
      <c r="P56" s="79">
        <v>1.9732145528848004</v>
      </c>
      <c r="Q56" s="79">
        <v>1.0913381181791368</v>
      </c>
      <c r="R56" s="79">
        <v>0.7878324135543082</v>
      </c>
      <c r="S56" s="80">
        <v>0.25862105816622705</v>
      </c>
      <c r="T56" s="80">
        <v>0.8040763808440878</v>
      </c>
      <c r="U56" s="80">
        <v>0.2846969003945574</v>
      </c>
      <c r="V56" s="80">
        <v>2.2886894965652558</v>
      </c>
      <c r="W56" s="80">
        <v>0.22271334099934598</v>
      </c>
      <c r="X56" s="86">
        <v>22.302680368683124</v>
      </c>
      <c r="Y56" s="87">
        <v>78.3874015209483</v>
      </c>
      <c r="Z56" s="78">
        <v>50.336050059870985</v>
      </c>
      <c r="AA56" s="81">
        <v>4.777125420062575</v>
      </c>
      <c r="AB56" s="82">
        <v>0.12140228184993138</v>
      </c>
    </row>
    <row r="57" spans="1:28" ht="15">
      <c r="A57">
        <f t="shared" si="3"/>
        <v>356</v>
      </c>
      <c r="B57" t="str">
        <f t="shared" si="4"/>
        <v>Not Close</v>
      </c>
      <c r="C57">
        <f t="shared" si="6"/>
        <v>1.9748480523213916</v>
      </c>
      <c r="D57">
        <f>SQRT(SUM(Distcalc!A52:V52))</f>
        <v>31.411881222376213</v>
      </c>
      <c r="E57">
        <f t="shared" si="7"/>
        <v>107</v>
      </c>
      <c r="F57" s="8">
        <v>356</v>
      </c>
      <c r="G57" s="77">
        <v>429.5</v>
      </c>
      <c r="H57" s="77">
        <v>11.901754044992954</v>
      </c>
      <c r="I57" s="77">
        <v>26.279298937143665</v>
      </c>
      <c r="J57" s="84">
        <v>16.912876017746576</v>
      </c>
      <c r="K57" s="84">
        <v>9.121934571693238</v>
      </c>
      <c r="L57" s="78">
        <v>51.3870606016284</v>
      </c>
      <c r="M57" s="84">
        <v>20.85710106771976</v>
      </c>
      <c r="N57" s="85">
        <v>44.15440877691995</v>
      </c>
      <c r="O57" s="85">
        <v>8.144656643640797</v>
      </c>
      <c r="P57" s="79">
        <v>1.8017827199717589</v>
      </c>
      <c r="Q57" s="79">
        <v>0.983496602241638</v>
      </c>
      <c r="R57" s="79">
        <v>2.3556614597122936</v>
      </c>
      <c r="S57" s="80">
        <v>0.24887476833465716</v>
      </c>
      <c r="T57" s="80">
        <v>0.6622539934692436</v>
      </c>
      <c r="U57" s="80">
        <v>0.2629953225664107</v>
      </c>
      <c r="V57" s="80">
        <v>0.34454152325478776</v>
      </c>
      <c r="W57" s="80">
        <v>0.08366428382314006</v>
      </c>
      <c r="X57" s="86">
        <v>29.808286412963074</v>
      </c>
      <c r="Y57" s="87">
        <v>81.10528638249052</v>
      </c>
      <c r="Z57" s="78">
        <v>73.22243992818436</v>
      </c>
      <c r="AA57" s="81">
        <v>4.295821411882373</v>
      </c>
      <c r="AB57" s="82">
        <v>0.44091430588650604</v>
      </c>
    </row>
    <row r="58" spans="1:28" ht="15">
      <c r="A58">
        <f t="shared" si="3"/>
        <v>357</v>
      </c>
      <c r="B58" t="str">
        <f t="shared" si="4"/>
        <v>Not Close</v>
      </c>
      <c r="C58">
        <f t="shared" si="6"/>
        <v>1.6592082992719708</v>
      </c>
      <c r="D58">
        <f>SQRT(SUM(Distcalc!A53:V53))</f>
        <v>26.391323605199595</v>
      </c>
      <c r="E58">
        <f t="shared" si="7"/>
        <v>50</v>
      </c>
      <c r="F58" s="8">
        <v>357</v>
      </c>
      <c r="G58" s="77">
        <v>359.2</v>
      </c>
      <c r="H58" s="77">
        <v>18.131128629109785</v>
      </c>
      <c r="I58" s="77">
        <v>26.1265017280158</v>
      </c>
      <c r="J58" s="84">
        <v>8.611757026883694</v>
      </c>
      <c r="K58" s="84">
        <v>13.676416595275976</v>
      </c>
      <c r="L58" s="78">
        <v>35.97274915351038</v>
      </c>
      <c r="M58" s="84">
        <v>24.642026679720964</v>
      </c>
      <c r="N58" s="85">
        <v>27.57818715955689</v>
      </c>
      <c r="O58" s="85">
        <v>13.552440989860662</v>
      </c>
      <c r="P58" s="79">
        <v>1.4403348470755595</v>
      </c>
      <c r="Q58" s="79">
        <v>1.6724115919826377</v>
      </c>
      <c r="R58" s="79">
        <v>2.238697087414054</v>
      </c>
      <c r="S58" s="80">
        <v>1.9587459648738852</v>
      </c>
      <c r="T58" s="80">
        <v>0.331929018256096</v>
      </c>
      <c r="U58" s="80">
        <v>0.1691561343035874</v>
      </c>
      <c r="V58" s="80">
        <v>0.5416643869343984</v>
      </c>
      <c r="W58" s="80">
        <v>0.1025879520709088</v>
      </c>
      <c r="X58" s="86">
        <v>17.54880645015174</v>
      </c>
      <c r="Y58" s="87">
        <v>77.65771187831702</v>
      </c>
      <c r="Z58" s="78">
        <v>63.77681589839184</v>
      </c>
      <c r="AA58" s="81">
        <v>4.612808442071341</v>
      </c>
      <c r="AB58" s="82">
        <v>0.2940854626032719</v>
      </c>
    </row>
    <row r="59" spans="1:28" ht="15">
      <c r="A59">
        <f t="shared" si="3"/>
        <v>358</v>
      </c>
      <c r="B59" t="str">
        <f t="shared" si="4"/>
        <v>Not Close</v>
      </c>
      <c r="C59">
        <f t="shared" si="6"/>
        <v>1.9391131470960643</v>
      </c>
      <c r="D59">
        <f>SQRT(SUM(Distcalc!A54:V54))</f>
        <v>30.843482758954494</v>
      </c>
      <c r="E59">
        <f t="shared" si="7"/>
        <v>101</v>
      </c>
      <c r="F59" s="8">
        <v>358</v>
      </c>
      <c r="G59" s="77">
        <v>450.6</v>
      </c>
      <c r="H59" s="77">
        <v>11.35506389686427</v>
      </c>
      <c r="I59" s="77">
        <v>27.892039435383044</v>
      </c>
      <c r="J59" s="84">
        <v>19.307221495840675</v>
      </c>
      <c r="K59" s="84">
        <v>9.120194038618234</v>
      </c>
      <c r="L59" s="78">
        <v>51.76700206545014</v>
      </c>
      <c r="M59" s="84">
        <v>18.888446743599946</v>
      </c>
      <c r="N59" s="85">
        <v>48.81728582259287</v>
      </c>
      <c r="O59" s="85">
        <v>6.6489764973464744</v>
      </c>
      <c r="P59" s="79">
        <v>2.6617765184616333</v>
      </c>
      <c r="Q59" s="79">
        <v>2.7831475253555067</v>
      </c>
      <c r="R59" s="79">
        <v>3.1013602379754435</v>
      </c>
      <c r="S59" s="80">
        <v>0.20169654600181836</v>
      </c>
      <c r="T59" s="80">
        <v>0.8610721252725331</v>
      </c>
      <c r="U59" s="80">
        <v>1.6780093389472939</v>
      </c>
      <c r="V59" s="80">
        <v>0.7975178525717413</v>
      </c>
      <c r="W59" s="80">
        <v>0.41089602697525796</v>
      </c>
      <c r="X59" s="86">
        <v>33.77573940272414</v>
      </c>
      <c r="Y59" s="87">
        <v>82.61614101986953</v>
      </c>
      <c r="Z59" s="78">
        <v>69.26040387790525</v>
      </c>
      <c r="AA59" s="81">
        <v>5.199822192117184</v>
      </c>
      <c r="AB59" s="82">
        <v>0.36367167156564184</v>
      </c>
    </row>
    <row r="60" spans="1:28" ht="15">
      <c r="A60">
        <f t="shared" si="3"/>
        <v>359</v>
      </c>
      <c r="B60" t="str">
        <f t="shared" si="4"/>
        <v>Not Close</v>
      </c>
      <c r="C60">
        <f t="shared" si="6"/>
        <v>1.864804404521036</v>
      </c>
      <c r="D60">
        <f>SQRT(SUM(Distcalc!A55:V55))</f>
        <v>29.661529852346238</v>
      </c>
      <c r="E60">
        <f t="shared" si="7"/>
        <v>92</v>
      </c>
      <c r="F60" s="8">
        <v>359</v>
      </c>
      <c r="G60" s="77">
        <v>375.8</v>
      </c>
      <c r="H60" s="77">
        <v>15.097473373886686</v>
      </c>
      <c r="I60" s="77">
        <v>26.520468041251572</v>
      </c>
      <c r="J60" s="84">
        <v>12.10670314637483</v>
      </c>
      <c r="K60" s="84">
        <v>8.213755566551212</v>
      </c>
      <c r="L60" s="78">
        <v>44.06962191110982</v>
      </c>
      <c r="M60" s="84">
        <v>22.825042931571442</v>
      </c>
      <c r="N60" s="85">
        <v>31.271287589880934</v>
      </c>
      <c r="O60" s="85">
        <v>14.558528136007684</v>
      </c>
      <c r="P60" s="79">
        <v>0.8670783925700568</v>
      </c>
      <c r="Q60" s="79">
        <v>0.3205924825939361</v>
      </c>
      <c r="R60" s="79">
        <v>0.2126796057247309</v>
      </c>
      <c r="S60" s="80">
        <v>0.034293013349106026</v>
      </c>
      <c r="T60" s="80">
        <v>0.2592425963271868</v>
      </c>
      <c r="U60" s="80">
        <v>0.06795679709547615</v>
      </c>
      <c r="V60" s="80">
        <v>0.41214538979200815</v>
      </c>
      <c r="W60" s="80">
        <v>0.047821449807927664</v>
      </c>
      <c r="X60" s="86">
        <v>19.538058760787354</v>
      </c>
      <c r="Y60" s="87">
        <v>78.09274215114725</v>
      </c>
      <c r="Z60" s="78">
        <v>67.86547006290968</v>
      </c>
      <c r="AA60" s="81">
        <v>3.92708929068966</v>
      </c>
      <c r="AB60" s="82">
        <v>1.141422499362905</v>
      </c>
    </row>
    <row r="61" spans="1:28" ht="15">
      <c r="A61">
        <f t="shared" si="3"/>
        <v>370</v>
      </c>
      <c r="B61" t="str">
        <f t="shared" si="4"/>
        <v>Not Close</v>
      </c>
      <c r="C61">
        <f t="shared" si="6"/>
        <v>1.8524771349029658</v>
      </c>
      <c r="D61">
        <f>SQRT(SUM(Distcalc!A56:V56))</f>
        <v>29.465452625754626</v>
      </c>
      <c r="E61">
        <f t="shared" si="7"/>
        <v>89</v>
      </c>
      <c r="F61" s="8">
        <v>370</v>
      </c>
      <c r="G61" s="77">
        <v>381</v>
      </c>
      <c r="H61" s="77">
        <v>19.27125741537746</v>
      </c>
      <c r="I61" s="77">
        <v>26.424880645985187</v>
      </c>
      <c r="J61" s="84">
        <v>12.461554129748446</v>
      </c>
      <c r="K61" s="84">
        <v>8.102658111824015</v>
      </c>
      <c r="L61" s="78">
        <v>41.69263672471739</v>
      </c>
      <c r="M61" s="84">
        <v>23.44026886648335</v>
      </c>
      <c r="N61" s="85">
        <v>26.767306360265657</v>
      </c>
      <c r="O61" s="85">
        <v>16.605549443833272</v>
      </c>
      <c r="P61" s="79">
        <v>0.7049532698154579</v>
      </c>
      <c r="Q61" s="79">
        <v>0.19115910752051068</v>
      </c>
      <c r="R61" s="79">
        <v>0.09125468707427094</v>
      </c>
      <c r="S61" s="80">
        <v>0.02594920011590643</v>
      </c>
      <c r="T61" s="80">
        <v>0.21970322764800773</v>
      </c>
      <c r="U61" s="80">
        <v>0.06444051362116762</v>
      </c>
      <c r="V61" s="80">
        <v>0.4303242352554483</v>
      </c>
      <c r="W61" s="80">
        <v>0.033301473482079916</v>
      </c>
      <c r="X61" s="86">
        <v>17.375421456447288</v>
      </c>
      <c r="Y61" s="87">
        <v>75.18477992915868</v>
      </c>
      <c r="Z61" s="78">
        <v>64.33478269501856</v>
      </c>
      <c r="AA61" s="81">
        <v>3.839815752377549</v>
      </c>
      <c r="AB61" s="82">
        <v>4.154466938556619</v>
      </c>
    </row>
    <row r="62" spans="1:28" ht="15">
      <c r="A62">
        <f t="shared" si="3"/>
        <v>371</v>
      </c>
      <c r="B62" t="str">
        <f t="shared" si="4"/>
        <v>Not Close</v>
      </c>
      <c r="C62">
        <f t="shared" si="6"/>
        <v>1.7622842342712977</v>
      </c>
      <c r="D62">
        <f>SQRT(SUM(Distcalc!A57:V57))</f>
        <v>28.030846718523808</v>
      </c>
      <c r="E62">
        <f t="shared" si="7"/>
        <v>64</v>
      </c>
      <c r="F62" s="8">
        <v>371</v>
      </c>
      <c r="G62" s="77">
        <v>370.4</v>
      </c>
      <c r="H62" s="77">
        <v>16.658962558032037</v>
      </c>
      <c r="I62" s="77">
        <v>25.584135696233933</v>
      </c>
      <c r="J62" s="84">
        <v>11.294572816864937</v>
      </c>
      <c r="K62" s="84">
        <v>10.115611338745792</v>
      </c>
      <c r="L62" s="78">
        <v>38.084720720171816</v>
      </c>
      <c r="M62" s="84">
        <v>21.8427746721299</v>
      </c>
      <c r="N62" s="85">
        <v>25.733132245631673</v>
      </c>
      <c r="O62" s="85">
        <v>16.991910790183265</v>
      </c>
      <c r="P62" s="79">
        <v>1.0982070224403278</v>
      </c>
      <c r="Q62" s="79">
        <v>0.616728725339118</v>
      </c>
      <c r="R62" s="79">
        <v>0.9021104357775412</v>
      </c>
      <c r="S62" s="80">
        <v>0.038690220302775774</v>
      </c>
      <c r="T62" s="80">
        <v>0.5896125025628137</v>
      </c>
      <c r="U62" s="80">
        <v>0.25727343073127823</v>
      </c>
      <c r="V62" s="80">
        <v>0.43286750749002983</v>
      </c>
      <c r="W62" s="80">
        <v>0.08267141090336705</v>
      </c>
      <c r="X62" s="86">
        <v>17.032448787100517</v>
      </c>
      <c r="Y62" s="87">
        <v>77.61886495459686</v>
      </c>
      <c r="Z62" s="78">
        <v>65.42964889672457</v>
      </c>
      <c r="AA62" s="81">
        <v>4.807608687058749</v>
      </c>
      <c r="AB62" s="82">
        <v>4.992691847276142</v>
      </c>
    </row>
    <row r="63" spans="1:28" ht="15">
      <c r="A63">
        <f t="shared" si="3"/>
        <v>372</v>
      </c>
      <c r="B63" t="str">
        <f t="shared" si="4"/>
        <v>Not Close</v>
      </c>
      <c r="C63">
        <f t="shared" si="6"/>
        <v>1.7545418418021275</v>
      </c>
      <c r="D63">
        <f>SQRT(SUM(Distcalc!A58:V58))</f>
        <v>27.907696427374717</v>
      </c>
      <c r="E63">
        <f t="shared" si="7"/>
        <v>63</v>
      </c>
      <c r="F63" s="8">
        <v>372</v>
      </c>
      <c r="G63" s="77">
        <v>364.1</v>
      </c>
      <c r="H63" s="77">
        <v>16.3932230630148</v>
      </c>
      <c r="I63" s="77">
        <v>24.958686403431667</v>
      </c>
      <c r="J63" s="84">
        <v>11.966761935005822</v>
      </c>
      <c r="K63" s="84">
        <v>11.05465579901909</v>
      </c>
      <c r="L63" s="78">
        <v>43.223598320454464</v>
      </c>
      <c r="M63" s="84">
        <v>21.320701457252746</v>
      </c>
      <c r="N63" s="85">
        <v>27.38517459813315</v>
      </c>
      <c r="O63" s="85">
        <v>14.925978861186104</v>
      </c>
      <c r="P63" s="79">
        <v>0.9915267412935324</v>
      </c>
      <c r="Q63" s="79">
        <v>0.37352300995024873</v>
      </c>
      <c r="R63" s="79">
        <v>2.957478233830846</v>
      </c>
      <c r="S63" s="80">
        <v>0.04236629353233831</v>
      </c>
      <c r="T63" s="80">
        <v>0.4975124378109453</v>
      </c>
      <c r="U63" s="80">
        <v>0.10999689054726368</v>
      </c>
      <c r="V63" s="80">
        <v>0.6498756218905473</v>
      </c>
      <c r="W63" s="80">
        <v>0.06102300995024875</v>
      </c>
      <c r="X63" s="86">
        <v>17.385514715072734</v>
      </c>
      <c r="Y63" s="87">
        <v>77.14124689054727</v>
      </c>
      <c r="Z63" s="78">
        <v>65.20273701901324</v>
      </c>
      <c r="AA63" s="81">
        <v>4.697441201185672</v>
      </c>
      <c r="AB63" s="82">
        <v>2.2030472636815923</v>
      </c>
    </row>
    <row r="64" spans="1:28" ht="15">
      <c r="A64">
        <f t="shared" si="3"/>
        <v>373</v>
      </c>
      <c r="B64" t="str">
        <f t="shared" si="4"/>
        <v>Not Close</v>
      </c>
      <c r="C64">
        <f t="shared" si="6"/>
        <v>1.4843129476291899</v>
      </c>
      <c r="D64">
        <f>SQRT(SUM(Distcalc!A59:V59))</f>
        <v>23.609442738116723</v>
      </c>
      <c r="E64">
        <f t="shared" si="7"/>
        <v>29</v>
      </c>
      <c r="F64" s="8">
        <v>373</v>
      </c>
      <c r="G64" s="77">
        <v>360.5</v>
      </c>
      <c r="H64" s="77">
        <v>17.779429921803434</v>
      </c>
      <c r="I64" s="77">
        <v>23.97178330131403</v>
      </c>
      <c r="J64" s="84">
        <v>13.125906002759487</v>
      </c>
      <c r="K64" s="84">
        <v>15.209494035663763</v>
      </c>
      <c r="L64" s="78">
        <v>35.63931047732155</v>
      </c>
      <c r="M64" s="84">
        <v>21.435806975566308</v>
      </c>
      <c r="N64" s="85">
        <v>33.503385018563</v>
      </c>
      <c r="O64" s="85">
        <v>11.840139768508408</v>
      </c>
      <c r="P64" s="79">
        <v>2.404387206032951</v>
      </c>
      <c r="Q64" s="79">
        <v>1.0617009650840061</v>
      </c>
      <c r="R64" s="79">
        <v>3.978664659542824</v>
      </c>
      <c r="S64" s="80">
        <v>0.6017752913887874</v>
      </c>
      <c r="T64" s="80">
        <v>1.0499404738211464</v>
      </c>
      <c r="U64" s="80">
        <v>0.9962040752816185</v>
      </c>
      <c r="V64" s="80">
        <v>2.08848231764906</v>
      </c>
      <c r="W64" s="80">
        <v>0.5487626153885123</v>
      </c>
      <c r="X64" s="86">
        <v>25.664470569495634</v>
      </c>
      <c r="Y64" s="87">
        <v>80.07863245388982</v>
      </c>
      <c r="Z64" s="78">
        <v>58.334348143766746</v>
      </c>
      <c r="AA64" s="81">
        <v>4.841080686127832</v>
      </c>
      <c r="AB64" s="82">
        <v>0.6567782043720078</v>
      </c>
    </row>
    <row r="65" spans="1:28" ht="15">
      <c r="A65">
        <f t="shared" si="3"/>
        <v>380</v>
      </c>
      <c r="B65" t="str">
        <f t="shared" si="4"/>
        <v>Not Close</v>
      </c>
      <c r="C65">
        <f t="shared" si="6"/>
        <v>1.5610998342500053</v>
      </c>
      <c r="D65">
        <f>SQRT(SUM(Distcalc!A60:V60))</f>
        <v>24.8308129387931</v>
      </c>
      <c r="E65">
        <f t="shared" si="7"/>
        <v>39</v>
      </c>
      <c r="F65" s="8">
        <v>380</v>
      </c>
      <c r="G65" s="77">
        <v>365.4</v>
      </c>
      <c r="H65" s="77">
        <v>23.120250748892566</v>
      </c>
      <c r="I65" s="77">
        <v>25.800705140100206</v>
      </c>
      <c r="J65" s="84">
        <v>11.651681241532208</v>
      </c>
      <c r="K65" s="84">
        <v>19.25910898908153</v>
      </c>
      <c r="L65" s="78">
        <v>33.52050020648733</v>
      </c>
      <c r="M65" s="84">
        <v>17.259442266868565</v>
      </c>
      <c r="N65" s="85">
        <v>26.014350945857796</v>
      </c>
      <c r="O65" s="85">
        <v>14.234253823294917</v>
      </c>
      <c r="P65" s="79">
        <v>2.4842473566949694</v>
      </c>
      <c r="Q65" s="79">
        <v>2.5944967193158415</v>
      </c>
      <c r="R65" s="79">
        <v>20.406467962607092</v>
      </c>
      <c r="S65" s="80">
        <v>1.887828929739</v>
      </c>
      <c r="T65" s="80">
        <v>1.5371747069587254</v>
      </c>
      <c r="U65" s="80">
        <v>0.6854218186551109</v>
      </c>
      <c r="V65" s="80">
        <v>0.9556858811909994</v>
      </c>
      <c r="W65" s="80">
        <v>0.13264376440323702</v>
      </c>
      <c r="X65" s="86">
        <v>21.842642600613317</v>
      </c>
      <c r="Y65" s="87">
        <v>80.42155068791008</v>
      </c>
      <c r="Z65" s="78">
        <v>65.00381342324984</v>
      </c>
      <c r="AA65" s="81">
        <v>8.82807482337829</v>
      </c>
      <c r="AB65" s="82">
        <v>1.7042713971809849</v>
      </c>
    </row>
    <row r="66" spans="1:28" ht="15">
      <c r="A66">
        <f t="shared" si="3"/>
        <v>381</v>
      </c>
      <c r="B66" t="str">
        <f t="shared" si="4"/>
        <v>Not Close</v>
      </c>
      <c r="C66">
        <f t="shared" si="6"/>
        <v>1.8254796819609924</v>
      </c>
      <c r="D66">
        <f>SQRT(SUM(Distcalc!A61:V61))</f>
        <v>29.036031848736815</v>
      </c>
      <c r="E66">
        <f t="shared" si="7"/>
        <v>79</v>
      </c>
      <c r="F66" s="8">
        <v>381</v>
      </c>
      <c r="G66" s="77">
        <v>384.9</v>
      </c>
      <c r="H66" s="77">
        <v>14.645150095436405</v>
      </c>
      <c r="I66" s="77">
        <v>27.993891657289826</v>
      </c>
      <c r="J66" s="84">
        <v>15.806753201574153</v>
      </c>
      <c r="K66" s="84">
        <v>11.086469680168722</v>
      </c>
      <c r="L66" s="78">
        <v>41.90202856956493</v>
      </c>
      <c r="M66" s="84">
        <v>21.24236296827778</v>
      </c>
      <c r="N66" s="85">
        <v>35.916228089252314</v>
      </c>
      <c r="O66" s="85">
        <v>12.374407376799617</v>
      </c>
      <c r="P66" s="79">
        <v>1.3722488789457674</v>
      </c>
      <c r="Q66" s="79">
        <v>0.5543944344686154</v>
      </c>
      <c r="R66" s="79">
        <v>6.821504616682857</v>
      </c>
      <c r="S66" s="80">
        <v>0.2816127481283055</v>
      </c>
      <c r="T66" s="80">
        <v>0.39641655137224885</v>
      </c>
      <c r="U66" s="80">
        <v>0.15699665400881144</v>
      </c>
      <c r="V66" s="80">
        <v>0.23500436646943962</v>
      </c>
      <c r="W66" s="80">
        <v>0.04906145437775357</v>
      </c>
      <c r="X66" s="86">
        <v>24.981514864493263</v>
      </c>
      <c r="Y66" s="87">
        <v>80.68450541147841</v>
      </c>
      <c r="Z66" s="78">
        <v>66.55420272847293</v>
      </c>
      <c r="AA66" s="81">
        <v>4.85099468523262</v>
      </c>
      <c r="AB66" s="82">
        <v>9.302051750022077</v>
      </c>
    </row>
    <row r="67" spans="1:28" ht="15">
      <c r="A67">
        <f t="shared" si="3"/>
        <v>382</v>
      </c>
      <c r="B67" t="str">
        <f t="shared" si="4"/>
        <v>Not Close</v>
      </c>
      <c r="C67">
        <f t="shared" si="6"/>
        <v>1.7130939164286871</v>
      </c>
      <c r="D67">
        <f>SQRT(SUM(Distcalc!A62:V62))</f>
        <v>27.248426815611932</v>
      </c>
      <c r="E67">
        <f t="shared" si="7"/>
        <v>60</v>
      </c>
      <c r="F67" s="8">
        <v>382</v>
      </c>
      <c r="G67" s="77">
        <v>401</v>
      </c>
      <c r="H67" s="77">
        <v>16.50567322840911</v>
      </c>
      <c r="I67" s="77">
        <v>28.889003065645923</v>
      </c>
      <c r="J67" s="84">
        <v>14.097621670134213</v>
      </c>
      <c r="K67" s="84">
        <v>15.223554848447762</v>
      </c>
      <c r="L67" s="78">
        <v>42.58454697507445</v>
      </c>
      <c r="M67" s="84">
        <v>18.934850895443233</v>
      </c>
      <c r="N67" s="85">
        <v>32.131381649410926</v>
      </c>
      <c r="O67" s="85">
        <v>14.02254296934768</v>
      </c>
      <c r="P67" s="79">
        <v>2.3173901310899545</v>
      </c>
      <c r="Q67" s="79">
        <v>4.9228562365963</v>
      </c>
      <c r="R67" s="79">
        <v>9.894948136856208</v>
      </c>
      <c r="S67" s="80">
        <v>0.17303495258700274</v>
      </c>
      <c r="T67" s="80">
        <v>0.7101297643789442</v>
      </c>
      <c r="U67" s="80">
        <v>1.095020096672332</v>
      </c>
      <c r="V67" s="80">
        <v>0.559582254330608</v>
      </c>
      <c r="W67" s="80">
        <v>0.21658957813557797</v>
      </c>
      <c r="X67" s="86">
        <v>23.869417708119617</v>
      </c>
      <c r="Y67" s="87">
        <v>80.50433415866193</v>
      </c>
      <c r="Z67" s="78">
        <v>67.05719636939922</v>
      </c>
      <c r="AA67" s="81">
        <v>5.804350958075205</v>
      </c>
      <c r="AB67" s="82">
        <v>3.703800141079113</v>
      </c>
    </row>
    <row r="68" spans="1:28" ht="15">
      <c r="A68">
        <f t="shared" si="3"/>
        <v>383</v>
      </c>
      <c r="B68" t="str">
        <f t="shared" si="4"/>
        <v>Not Close</v>
      </c>
      <c r="C68">
        <f t="shared" si="6"/>
        <v>1.58251056942998</v>
      </c>
      <c r="D68">
        <f>SQRT(SUM(Distcalc!A63:V63))</f>
        <v>25.171371529904217</v>
      </c>
      <c r="E68">
        <f t="shared" si="7"/>
        <v>41</v>
      </c>
      <c r="F68" s="8">
        <v>383</v>
      </c>
      <c r="G68" s="77">
        <v>398.7</v>
      </c>
      <c r="H68" s="77">
        <v>18.54867128696768</v>
      </c>
      <c r="I68" s="77">
        <v>28.231669357306405</v>
      </c>
      <c r="J68" s="84">
        <v>15.23887656868903</v>
      </c>
      <c r="K68" s="84">
        <v>12.082911384291958</v>
      </c>
      <c r="L68" s="78">
        <v>38.250374947122836</v>
      </c>
      <c r="M68" s="84">
        <v>23.677430106010693</v>
      </c>
      <c r="N68" s="85">
        <v>34.85000993736256</v>
      </c>
      <c r="O68" s="85">
        <v>11.95368547926938</v>
      </c>
      <c r="P68" s="79">
        <v>2.6124273937603544</v>
      </c>
      <c r="Q68" s="79">
        <v>2.1464167614789385</v>
      </c>
      <c r="R68" s="79">
        <v>2.993007179118678</v>
      </c>
      <c r="S68" s="80">
        <v>0.5897655974503816</v>
      </c>
      <c r="T68" s="80">
        <v>1.2316945780687572</v>
      </c>
      <c r="U68" s="80">
        <v>0.8952939845772038</v>
      </c>
      <c r="V68" s="80">
        <v>1.9819424206737328</v>
      </c>
      <c r="W68" s="80">
        <v>0.5683413507920984</v>
      </c>
      <c r="X68" s="86">
        <v>26.94318492749091</v>
      </c>
      <c r="Y68" s="87">
        <v>81.88027705143816</v>
      </c>
      <c r="Z68" s="78">
        <v>58.162609639546346</v>
      </c>
      <c r="AA68" s="81">
        <v>4.520642802779823</v>
      </c>
      <c r="AB68" s="82">
        <v>1.7083507987518047</v>
      </c>
    </row>
    <row r="69" spans="1:28" ht="15">
      <c r="A69">
        <f t="shared" si="3"/>
        <v>384</v>
      </c>
      <c r="B69" t="str">
        <f t="shared" si="4"/>
        <v>Not Close</v>
      </c>
      <c r="C69">
        <f t="shared" si="6"/>
        <v>1.8681202320446249</v>
      </c>
      <c r="D69">
        <f>SQRT(SUM(Distcalc!A64:V64))</f>
        <v>29.714271317798442</v>
      </c>
      <c r="E69">
        <f t="shared" si="7"/>
        <v>93</v>
      </c>
      <c r="F69" s="8">
        <v>384</v>
      </c>
      <c r="G69" s="77">
        <v>358.1</v>
      </c>
      <c r="H69" s="77">
        <v>15.847875751118279</v>
      </c>
      <c r="I69" s="77">
        <v>29.21174652241113</v>
      </c>
      <c r="J69" s="84">
        <v>13.090078822605507</v>
      </c>
      <c r="K69" s="84">
        <v>9.176580087839213</v>
      </c>
      <c r="L69" s="78">
        <v>41.41240801605538</v>
      </c>
      <c r="M69" s="84">
        <v>22.698583519967425</v>
      </c>
      <c r="N69" s="85">
        <v>29.231753788870467</v>
      </c>
      <c r="O69" s="85">
        <v>17.820054105942926</v>
      </c>
      <c r="P69" s="79">
        <v>0.8986088136092587</v>
      </c>
      <c r="Q69" s="79">
        <v>0.47262895251306636</v>
      </c>
      <c r="R69" s="79">
        <v>1.5025917866908913</v>
      </c>
      <c r="S69" s="80">
        <v>0.00982086135092086</v>
      </c>
      <c r="T69" s="80">
        <v>0.36122355656355787</v>
      </c>
      <c r="U69" s="80">
        <v>0.10005002501250625</v>
      </c>
      <c r="V69" s="80">
        <v>0.5999932481578213</v>
      </c>
      <c r="W69" s="80">
        <v>0.07089434287695995</v>
      </c>
      <c r="X69" s="86">
        <v>18.349341790915624</v>
      </c>
      <c r="Y69" s="87">
        <v>76.78931490285021</v>
      </c>
      <c r="Z69" s="78">
        <v>63.59123734100588</v>
      </c>
      <c r="AA69" s="81">
        <v>4.016693492101927</v>
      </c>
      <c r="AB69" s="82">
        <v>4.000466490914169</v>
      </c>
    </row>
    <row r="70" spans="1:28" ht="15">
      <c r="A70">
        <f t="shared" si="3"/>
        <v>390</v>
      </c>
      <c r="B70" t="str">
        <f t="shared" si="4"/>
        <v>Not Close</v>
      </c>
      <c r="C70">
        <f aca="true" t="shared" si="8" ref="C70:C102">D70/SQRT(SUM(G$3:AB$3))</f>
        <v>1.8151176525679014</v>
      </c>
      <c r="D70">
        <f>SQRT(SUM(Distcalc!A65:V65))</f>
        <v>28.87121368151836</v>
      </c>
      <c r="E70">
        <f aca="true" t="shared" si="9" ref="E70:E101">ROUND(RANK(D70,D$6:D$158,1)-0.5,0)</f>
        <v>76</v>
      </c>
      <c r="F70" s="8">
        <v>390</v>
      </c>
      <c r="G70" s="77">
        <v>356.8</v>
      </c>
      <c r="H70" s="77">
        <v>19.82667882955582</v>
      </c>
      <c r="I70" s="77">
        <v>30.519821289270265</v>
      </c>
      <c r="J70" s="84">
        <v>11.000988630746416</v>
      </c>
      <c r="K70" s="84">
        <v>11.522491349480969</v>
      </c>
      <c r="L70" s="79">
        <v>32.77558082056352</v>
      </c>
      <c r="M70" s="84">
        <v>24.008897676717748</v>
      </c>
      <c r="N70" s="85">
        <v>31.724137931034484</v>
      </c>
      <c r="O70" s="85">
        <v>14.225682857495983</v>
      </c>
      <c r="P70" s="79">
        <v>0.7781673609238116</v>
      </c>
      <c r="Q70" s="79">
        <v>0.45751046380373</v>
      </c>
      <c r="R70" s="79">
        <v>0.30817025782412816</v>
      </c>
      <c r="S70" s="80">
        <v>0.12087066838482824</v>
      </c>
      <c r="T70" s="80">
        <v>0.4540142048008631</v>
      </c>
      <c r="U70" s="80">
        <v>0.04495190146543199</v>
      </c>
      <c r="V70" s="80">
        <v>0.4510174113698343</v>
      </c>
      <c r="W70" s="80">
        <v>0.04395297032175573</v>
      </c>
      <c r="X70" s="86">
        <v>21.497000898516234</v>
      </c>
      <c r="Y70" s="87">
        <v>76.48166461885782</v>
      </c>
      <c r="Z70" s="78">
        <v>58.230701931489335</v>
      </c>
      <c r="AA70" s="81">
        <v>3.5859299638827196</v>
      </c>
      <c r="AB70" s="82">
        <v>1.5883005184452637</v>
      </c>
    </row>
    <row r="71" spans="1:28" ht="15">
      <c r="A71">
        <f aca="true" t="shared" si="10" ref="A71:A134">F71</f>
        <v>391</v>
      </c>
      <c r="B71" t="str">
        <f aca="true" t="shared" si="11" ref="B71:B134">IF(C71&lt;0.25,"Extremely Close",IF(C71&lt;0.55,"Very Close",IF(C71&lt;0.85,"Close",IF(C71&lt;1.15,"Somewhat close","Not Close"))))</f>
        <v>Not Close</v>
      </c>
      <c r="C71">
        <f t="shared" si="8"/>
        <v>1.5958605869937301</v>
      </c>
      <c r="D71">
        <f>SQRT(SUM(Distcalc!A66:V66))</f>
        <v>25.3837165584426</v>
      </c>
      <c r="E71">
        <f t="shared" si="9"/>
        <v>45</v>
      </c>
      <c r="F71" s="8">
        <v>391</v>
      </c>
      <c r="G71" s="77">
        <v>389.8</v>
      </c>
      <c r="H71" s="77">
        <v>28.44735435595938</v>
      </c>
      <c r="I71" s="77">
        <v>29.548771515071103</v>
      </c>
      <c r="J71" s="84">
        <v>13.17956865538085</v>
      </c>
      <c r="K71" s="84">
        <v>12.668237184755018</v>
      </c>
      <c r="L71" s="79">
        <v>28.736828649171827</v>
      </c>
      <c r="M71" s="84">
        <v>24.1914571120729</v>
      </c>
      <c r="N71" s="85">
        <v>31.02780518104425</v>
      </c>
      <c r="O71" s="85">
        <v>13.124337754393656</v>
      </c>
      <c r="P71" s="79">
        <v>1.5272488462650395</v>
      </c>
      <c r="Q71" s="79">
        <v>1.8102842131938024</v>
      </c>
      <c r="R71" s="79">
        <v>2.271421280119353</v>
      </c>
      <c r="S71" s="80">
        <v>1.674655664098052</v>
      </c>
      <c r="T71" s="80">
        <v>1.7638849727136776</v>
      </c>
      <c r="U71" s="80">
        <v>0.0774510398783626</v>
      </c>
      <c r="V71" s="80">
        <v>1.6646619815331023</v>
      </c>
      <c r="W71" s="80">
        <v>0.09957990841503765</v>
      </c>
      <c r="X71" s="86">
        <v>27.16287041941749</v>
      </c>
      <c r="Y71" s="87">
        <v>79.60289388493702</v>
      </c>
      <c r="Z71" s="78">
        <v>49.46949715329526</v>
      </c>
      <c r="AA71" s="81">
        <v>4.573506440296024</v>
      </c>
      <c r="AB71" s="82">
        <v>0.6031901262416258</v>
      </c>
    </row>
    <row r="72" spans="1:28" ht="15">
      <c r="A72">
        <f t="shared" si="10"/>
        <v>392</v>
      </c>
      <c r="B72" t="str">
        <f t="shared" si="11"/>
        <v>Not Close</v>
      </c>
      <c r="C72">
        <f t="shared" si="8"/>
        <v>1.9397381783613412</v>
      </c>
      <c r="D72">
        <f>SQRT(SUM(Distcalc!A67:V67))</f>
        <v>30.853424489834534</v>
      </c>
      <c r="E72">
        <f t="shared" si="9"/>
        <v>102</v>
      </c>
      <c r="F72" s="8">
        <v>392</v>
      </c>
      <c r="G72" s="77">
        <v>362.6</v>
      </c>
      <c r="H72" s="77">
        <v>15.14951481946003</v>
      </c>
      <c r="I72" s="77">
        <v>30.29144138203877</v>
      </c>
      <c r="J72" s="84">
        <v>14.678226889730125</v>
      </c>
      <c r="K72" s="84">
        <v>7.2023446086213205</v>
      </c>
      <c r="L72" s="79">
        <v>36.097203565758946</v>
      </c>
      <c r="M72" s="84">
        <v>24.98229332030773</v>
      </c>
      <c r="N72" s="85">
        <v>36.89237383360203</v>
      </c>
      <c r="O72" s="85">
        <v>11.180321461722604</v>
      </c>
      <c r="P72" s="79">
        <v>0.9038799607571676</v>
      </c>
      <c r="Q72" s="79">
        <v>0.5453160093824234</v>
      </c>
      <c r="R72" s="79">
        <v>0.15886375067853248</v>
      </c>
      <c r="S72" s="80">
        <v>0.3416317647820479</v>
      </c>
      <c r="T72" s="80">
        <v>0.42131264286532444</v>
      </c>
      <c r="U72" s="80">
        <v>0.045318499409863496</v>
      </c>
      <c r="V72" s="80">
        <v>0.2868511610997953</v>
      </c>
      <c r="W72" s="80">
        <v>0.03336636769737202</v>
      </c>
      <c r="X72" s="86">
        <v>25.279850746268657</v>
      </c>
      <c r="Y72" s="87">
        <v>78.17988954238275</v>
      </c>
      <c r="Z72" s="78">
        <v>64.77463168848239</v>
      </c>
      <c r="AA72" s="81">
        <v>3.2608576592365406</v>
      </c>
      <c r="AB72" s="82">
        <v>0.3127474464768602</v>
      </c>
    </row>
    <row r="73" spans="1:28" ht="15">
      <c r="A73">
        <f t="shared" si="10"/>
        <v>393</v>
      </c>
      <c r="B73" t="str">
        <f t="shared" si="11"/>
        <v>Not Close</v>
      </c>
      <c r="C73">
        <f t="shared" si="8"/>
        <v>1.762431743948077</v>
      </c>
      <c r="D73">
        <f>SQRT(SUM(Distcalc!A68:V68))</f>
        <v>28.033193003566193</v>
      </c>
      <c r="E73">
        <f t="shared" si="9"/>
        <v>65</v>
      </c>
      <c r="F73" s="8">
        <v>393</v>
      </c>
      <c r="G73" s="77">
        <v>348.4</v>
      </c>
      <c r="H73" s="77">
        <v>27.143282186424106</v>
      </c>
      <c r="I73" s="77">
        <v>28.682791087731335</v>
      </c>
      <c r="J73" s="84">
        <v>8.153509063143218</v>
      </c>
      <c r="K73" s="84">
        <v>10.872452028417767</v>
      </c>
      <c r="L73" s="79">
        <v>30.598897815550096</v>
      </c>
      <c r="M73" s="84">
        <v>29.400438217913816</v>
      </c>
      <c r="N73" s="85">
        <v>28.255022414079363</v>
      </c>
      <c r="O73" s="85">
        <v>13.9199734351652</v>
      </c>
      <c r="P73" s="79">
        <v>0.8945026902590345</v>
      </c>
      <c r="Q73" s="79">
        <v>0.4340869659143843</v>
      </c>
      <c r="R73" s="79">
        <v>0.2929918245829592</v>
      </c>
      <c r="S73" s="80">
        <v>1.0355978315904597</v>
      </c>
      <c r="T73" s="80">
        <v>0.3139198120531706</v>
      </c>
      <c r="U73" s="80">
        <v>0.04118087857041593</v>
      </c>
      <c r="V73" s="80">
        <v>0.21333045292215463</v>
      </c>
      <c r="W73" s="80">
        <v>0.029029143910293195</v>
      </c>
      <c r="X73" s="86">
        <v>19.242225859247135</v>
      </c>
      <c r="Y73" s="87">
        <v>75.74986329298508</v>
      </c>
      <c r="Z73" s="78">
        <v>57.07118078818467</v>
      </c>
      <c r="AA73" s="81">
        <v>3.46152128277279</v>
      </c>
      <c r="AB73" s="82">
        <v>0.18497640538186827</v>
      </c>
    </row>
    <row r="74" spans="1:28" ht="15">
      <c r="A74">
        <f t="shared" si="10"/>
        <v>394</v>
      </c>
      <c r="B74" t="str">
        <f t="shared" si="11"/>
        <v>Not Close</v>
      </c>
      <c r="C74">
        <f t="shared" si="8"/>
        <v>1.8284327873467336</v>
      </c>
      <c r="D74">
        <f>SQRT(SUM(Distcalc!A69:V69))</f>
        <v>29.083003865396538</v>
      </c>
      <c r="E74">
        <f t="shared" si="9"/>
        <v>82</v>
      </c>
      <c r="F74" s="8">
        <v>394</v>
      </c>
      <c r="G74" s="77">
        <v>350.7</v>
      </c>
      <c r="H74" s="77">
        <v>18.23921585941984</v>
      </c>
      <c r="I74" s="77">
        <v>30.402780031886355</v>
      </c>
      <c r="J74" s="84">
        <v>10.946383591219863</v>
      </c>
      <c r="K74" s="84">
        <v>11.131702051097516</v>
      </c>
      <c r="L74" s="79">
        <v>33.03166606693055</v>
      </c>
      <c r="M74" s="84">
        <v>25.242893127024107</v>
      </c>
      <c r="N74" s="85">
        <v>26.225141725906596</v>
      </c>
      <c r="O74" s="85">
        <v>15.4035813911635</v>
      </c>
      <c r="P74" s="79">
        <v>0.6453579958331216</v>
      </c>
      <c r="Q74" s="79">
        <v>0.6301133187661975</v>
      </c>
      <c r="R74" s="79">
        <v>0.2428259275660058</v>
      </c>
      <c r="S74" s="80">
        <v>0.7531596408063709</v>
      </c>
      <c r="T74" s="80">
        <v>0.4791184221033299</v>
      </c>
      <c r="U74" s="80">
        <v>0.040289503676870925</v>
      </c>
      <c r="V74" s="80">
        <v>0.38547254869222447</v>
      </c>
      <c r="W74" s="80">
        <v>0.036296850159343176</v>
      </c>
      <c r="X74" s="86">
        <v>18.184977608066376</v>
      </c>
      <c r="Y74" s="87">
        <v>75.46913678830951</v>
      </c>
      <c r="Z74" s="78">
        <v>59.75884700813307</v>
      </c>
      <c r="AA74" s="81">
        <v>3.6306551545616994</v>
      </c>
      <c r="AB74" s="82">
        <v>0.10163118044616089</v>
      </c>
    </row>
    <row r="75" spans="1:28" ht="15">
      <c r="A75">
        <f t="shared" si="10"/>
        <v>800</v>
      </c>
      <c r="B75" t="str">
        <f t="shared" si="11"/>
        <v>Not Close</v>
      </c>
      <c r="C75">
        <f t="shared" si="8"/>
        <v>2.0385779718243313</v>
      </c>
      <c r="D75">
        <f>SQRT(SUM(Distcalc!A70:V70))</f>
        <v>32.425567647205085</v>
      </c>
      <c r="E75">
        <f t="shared" si="9"/>
        <v>118</v>
      </c>
      <c r="F75" s="8">
        <v>800</v>
      </c>
      <c r="G75" s="77">
        <v>424</v>
      </c>
      <c r="H75" s="77">
        <v>8.451213631248995</v>
      </c>
      <c r="I75" s="77">
        <v>20.442714331782376</v>
      </c>
      <c r="J75" s="84">
        <v>21.261357246441147</v>
      </c>
      <c r="K75" s="84">
        <v>7.662256947527302</v>
      </c>
      <c r="L75" s="78">
        <v>54.443753884400245</v>
      </c>
      <c r="M75" s="84">
        <v>18.266299683328892</v>
      </c>
      <c r="N75" s="85">
        <v>48.151437113341025</v>
      </c>
      <c r="O75" s="85">
        <v>8.14314892105497</v>
      </c>
      <c r="P75" s="79">
        <v>1.646441232615217</v>
      </c>
      <c r="Q75" s="79">
        <v>0.6340332697027543</v>
      </c>
      <c r="R75" s="79">
        <v>0.09658212889737297</v>
      </c>
      <c r="S75" s="80">
        <v>0.12442050722661577</v>
      </c>
      <c r="T75" s="80">
        <v>0.6590309971820744</v>
      </c>
      <c r="U75" s="80">
        <v>0.3817834742296155</v>
      </c>
      <c r="V75" s="80">
        <v>0.28349695482228887</v>
      </c>
      <c r="W75" s="80">
        <v>0.08806017634760477</v>
      </c>
      <c r="X75" s="86">
        <v>33.39957251824992</v>
      </c>
      <c r="Y75" s="87">
        <v>83.9304381419871</v>
      </c>
      <c r="Z75" s="78">
        <v>66.74556213017752</v>
      </c>
      <c r="AA75" s="81">
        <v>4.0413521050125825</v>
      </c>
      <c r="AB75" s="82">
        <v>11.956867557494773</v>
      </c>
    </row>
    <row r="76" spans="1:28" ht="15">
      <c r="A76">
        <f t="shared" si="10"/>
        <v>801</v>
      </c>
      <c r="B76" t="str">
        <f t="shared" si="11"/>
        <v>Not Close</v>
      </c>
      <c r="C76">
        <f t="shared" si="8"/>
        <v>1.3684555721322602</v>
      </c>
      <c r="D76">
        <f>SQRT(SUM(Distcalc!A71:V71))</f>
        <v>21.766618368126395</v>
      </c>
      <c r="E76">
        <f t="shared" si="9"/>
        <v>14</v>
      </c>
      <c r="F76" s="8">
        <v>801</v>
      </c>
      <c r="G76" s="77">
        <v>406.9</v>
      </c>
      <c r="H76" s="77">
        <v>22.28392335037126</v>
      </c>
      <c r="I76" s="77">
        <v>18.402385234042303</v>
      </c>
      <c r="J76" s="84">
        <v>12.237113284674857</v>
      </c>
      <c r="K76" s="84">
        <v>16.44216207599376</v>
      </c>
      <c r="L76" s="78">
        <v>35.040934607107474</v>
      </c>
      <c r="M76" s="84">
        <v>27.071496077337372</v>
      </c>
      <c r="N76" s="85">
        <v>35.231543700599076</v>
      </c>
      <c r="O76" s="85">
        <v>12.571467620327557</v>
      </c>
      <c r="P76" s="79">
        <v>3.6050383668741857</v>
      </c>
      <c r="Q76" s="79">
        <v>1.5288370376943445</v>
      </c>
      <c r="R76" s="79">
        <v>1.6026284694816386</v>
      </c>
      <c r="S76" s="80">
        <v>0.49132016607742496</v>
      </c>
      <c r="T76" s="80">
        <v>0.9936156400472639</v>
      </c>
      <c r="U76" s="80">
        <v>1.570870131750398</v>
      </c>
      <c r="V76" s="80">
        <v>2.8220552314855896</v>
      </c>
      <c r="W76" s="80">
        <v>1.616405983644456</v>
      </c>
      <c r="X76" s="86">
        <v>32.78135751731001</v>
      </c>
      <c r="Y76" s="87">
        <v>82.26974037558905</v>
      </c>
      <c r="Z76" s="78">
        <v>54.01347217738185</v>
      </c>
      <c r="AA76" s="81">
        <v>4.7179981066720655</v>
      </c>
      <c r="AB76" s="82">
        <v>0</v>
      </c>
    </row>
    <row r="77" spans="1:28" ht="15">
      <c r="A77">
        <f t="shared" si="10"/>
        <v>802</v>
      </c>
      <c r="B77" t="str">
        <f t="shared" si="11"/>
        <v>Not Close</v>
      </c>
      <c r="C77">
        <f t="shared" si="8"/>
        <v>2.0985895323022463</v>
      </c>
      <c r="D77">
        <f>SQRT(SUM(Distcalc!A72:V72))</f>
        <v>33.38010995109821</v>
      </c>
      <c r="E77">
        <f t="shared" si="9"/>
        <v>134</v>
      </c>
      <c r="F77" s="8">
        <v>802</v>
      </c>
      <c r="G77" s="77">
        <v>449.8</v>
      </c>
      <c r="H77" s="77">
        <v>9.660312455209976</v>
      </c>
      <c r="I77" s="77">
        <v>22.947961496462558</v>
      </c>
      <c r="J77" s="84">
        <v>23.773908486768455</v>
      </c>
      <c r="K77" s="84">
        <v>5.373603601457733</v>
      </c>
      <c r="L77" s="78">
        <v>59.1834790272253</v>
      </c>
      <c r="M77" s="84">
        <v>19.181573494033298</v>
      </c>
      <c r="N77" s="85">
        <v>45.00952834683182</v>
      </c>
      <c r="O77" s="85">
        <v>8.718437351119581</v>
      </c>
      <c r="P77" s="79">
        <v>1.003623510362055</v>
      </c>
      <c r="Q77" s="79">
        <v>0.4033253359398912</v>
      </c>
      <c r="R77" s="79">
        <v>0.054796955066496844</v>
      </c>
      <c r="S77" s="80">
        <v>0.14760621229623924</v>
      </c>
      <c r="T77" s="80">
        <v>0.29126309449759585</v>
      </c>
      <c r="U77" s="80">
        <v>0.0928092572297424</v>
      </c>
      <c r="V77" s="80">
        <v>0.18907417829250714</v>
      </c>
      <c r="W77" s="80">
        <v>0.03011364197348025</v>
      </c>
      <c r="X77" s="86">
        <v>28.352640524609136</v>
      </c>
      <c r="Y77" s="87">
        <v>81.0787595154172</v>
      </c>
      <c r="Z77" s="78">
        <v>72.9538576626203</v>
      </c>
      <c r="AA77" s="81">
        <v>4.082650435807633</v>
      </c>
      <c r="AB77" s="82">
        <v>11.72161172161172</v>
      </c>
    </row>
    <row r="78" spans="1:28" ht="15">
      <c r="A78">
        <f t="shared" si="10"/>
        <v>803</v>
      </c>
      <c r="B78" t="str">
        <f t="shared" si="11"/>
        <v>Not Close</v>
      </c>
      <c r="C78">
        <f t="shared" si="8"/>
        <v>2.0765582671367318</v>
      </c>
      <c r="D78">
        <f>SQRT(SUM(Distcalc!A73:V73))</f>
        <v>33.02968122634426</v>
      </c>
      <c r="E78">
        <f t="shared" si="9"/>
        <v>127</v>
      </c>
      <c r="F78" s="8">
        <v>803</v>
      </c>
      <c r="G78" s="77">
        <v>395.9</v>
      </c>
      <c r="H78" s="77">
        <v>7.500818866688504</v>
      </c>
      <c r="I78" s="77">
        <v>22.59156366544191</v>
      </c>
      <c r="J78" s="84">
        <v>19.870369083200114</v>
      </c>
      <c r="K78" s="84">
        <v>6.62577326753319</v>
      </c>
      <c r="L78" s="78">
        <v>60.895252658650165</v>
      </c>
      <c r="M78" s="84">
        <v>17.45499409188851</v>
      </c>
      <c r="N78" s="85">
        <v>45.21947659263893</v>
      </c>
      <c r="O78" s="85">
        <v>9.432454036770583</v>
      </c>
      <c r="P78" s="79">
        <v>1.39553292460621</v>
      </c>
      <c r="Q78" s="79">
        <v>1.0271457222558389</v>
      </c>
      <c r="R78" s="79">
        <v>0.26563457359561893</v>
      </c>
      <c r="S78" s="80">
        <v>0.09057453942085573</v>
      </c>
      <c r="T78" s="80">
        <v>0.5681839804846118</v>
      </c>
      <c r="U78" s="80">
        <v>0.3729539858505825</v>
      </c>
      <c r="V78" s="80">
        <v>0.3756179428923723</v>
      </c>
      <c r="W78" s="80">
        <v>0.09552188821275122</v>
      </c>
      <c r="X78" s="86">
        <v>26.689438396519407</v>
      </c>
      <c r="Y78" s="87">
        <v>84.03490544855327</v>
      </c>
      <c r="Z78" s="78">
        <v>74.93723149026391</v>
      </c>
      <c r="AA78" s="81">
        <v>4.37612750841563</v>
      </c>
      <c r="AB78" s="82">
        <v>7.897110367740241</v>
      </c>
    </row>
    <row r="79" spans="1:28" ht="15">
      <c r="A79">
        <f t="shared" si="10"/>
        <v>805</v>
      </c>
      <c r="B79" t="str">
        <f t="shared" si="11"/>
        <v>Not Close</v>
      </c>
      <c r="C79">
        <f t="shared" si="8"/>
        <v>1.7382023701677674</v>
      </c>
      <c r="D79">
        <f>SQRT(SUM(Distcalc!A74:V74))</f>
        <v>27.64780122095031</v>
      </c>
      <c r="E79">
        <f t="shared" si="9"/>
        <v>62</v>
      </c>
      <c r="F79" s="8">
        <v>805</v>
      </c>
      <c r="G79" s="77">
        <v>361</v>
      </c>
      <c r="H79" s="77">
        <v>20.99818170418208</v>
      </c>
      <c r="I79" s="77">
        <v>26.048030631493003</v>
      </c>
      <c r="J79" s="84">
        <v>14.45835339431873</v>
      </c>
      <c r="K79" s="84">
        <v>9.35483870967742</v>
      </c>
      <c r="L79" s="79">
        <v>33.28358208955224</v>
      </c>
      <c r="M79" s="84">
        <v>28.55079441502167</v>
      </c>
      <c r="N79" s="85">
        <v>25.869041887337506</v>
      </c>
      <c r="O79" s="85">
        <v>14.463168030813673</v>
      </c>
      <c r="P79" s="79">
        <v>0.5976441952449255</v>
      </c>
      <c r="Q79" s="79">
        <v>0.28904246533663663</v>
      </c>
      <c r="R79" s="79">
        <v>0.3162081105750424</v>
      </c>
      <c r="S79" s="80">
        <v>0.2325379232407528</v>
      </c>
      <c r="T79" s="80">
        <v>0.33033424609901335</v>
      </c>
      <c r="U79" s="80">
        <v>0.039118529143304215</v>
      </c>
      <c r="V79" s="80">
        <v>0.14017472943017342</v>
      </c>
      <c r="W79" s="80">
        <v>0.00543312904768114</v>
      </c>
      <c r="X79" s="86">
        <v>17.598480357816456</v>
      </c>
      <c r="Y79" s="87">
        <v>75.99100273829704</v>
      </c>
      <c r="Z79" s="78">
        <v>59.835781767819164</v>
      </c>
      <c r="AA79" s="81">
        <v>4.449225898995895</v>
      </c>
      <c r="AB79" s="82">
        <v>2.6415873429825707</v>
      </c>
    </row>
    <row r="80" spans="1:28" ht="15">
      <c r="A80">
        <f t="shared" si="10"/>
        <v>806</v>
      </c>
      <c r="B80" t="str">
        <f t="shared" si="11"/>
        <v>Not Close</v>
      </c>
      <c r="C80">
        <f t="shared" si="8"/>
        <v>1.5079130613225236</v>
      </c>
      <c r="D80">
        <f>SQRT(SUM(Distcalc!A75:V75))</f>
        <v>23.98482552632575</v>
      </c>
      <c r="E80">
        <f t="shared" si="9"/>
        <v>31</v>
      </c>
      <c r="F80" s="8">
        <v>806</v>
      </c>
      <c r="G80" s="77">
        <v>322.8</v>
      </c>
      <c r="H80" s="77">
        <v>30.69336974662418</v>
      </c>
      <c r="I80" s="77">
        <v>25.73081971125164</v>
      </c>
      <c r="J80" s="84">
        <v>9.315766577589956</v>
      </c>
      <c r="K80" s="84">
        <v>12.920265987197812</v>
      </c>
      <c r="L80" s="79">
        <v>29.76197874588279</v>
      </c>
      <c r="M80" s="84">
        <v>27.68006960412653</v>
      </c>
      <c r="N80" s="85">
        <v>22.453610170018337</v>
      </c>
      <c r="O80" s="85">
        <v>15.124483262362851</v>
      </c>
      <c r="P80" s="79">
        <v>1.7064994364650463</v>
      </c>
      <c r="Q80" s="79">
        <v>1.0671040083229777</v>
      </c>
      <c r="R80" s="79">
        <v>4.92081611420975</v>
      </c>
      <c r="S80" s="80">
        <v>0.17628529318267203</v>
      </c>
      <c r="T80" s="80">
        <v>0.9623443054070457</v>
      </c>
      <c r="U80" s="80">
        <v>0.06646822529838453</v>
      </c>
      <c r="V80" s="80">
        <v>1.0620466433546223</v>
      </c>
      <c r="W80" s="80">
        <v>0.12209923995029333</v>
      </c>
      <c r="X80" s="86">
        <v>18.541966687498302</v>
      </c>
      <c r="Y80" s="87">
        <v>78.13628876109007</v>
      </c>
      <c r="Z80" s="78">
        <v>57.20504169361747</v>
      </c>
      <c r="AA80" s="81">
        <v>5.987448210758177</v>
      </c>
      <c r="AB80" s="82">
        <v>0.263705459064243</v>
      </c>
    </row>
    <row r="81" spans="1:28" ht="15">
      <c r="A81">
        <f t="shared" si="10"/>
        <v>807</v>
      </c>
      <c r="B81" t="str">
        <f t="shared" si="11"/>
        <v>Not Close</v>
      </c>
      <c r="C81">
        <f t="shared" si="8"/>
        <v>1.8323503901152545</v>
      </c>
      <c r="D81">
        <f>SQRT(SUM(Distcalc!A76:V76))</f>
        <v>29.14531715208033</v>
      </c>
      <c r="E81">
        <f t="shared" si="9"/>
        <v>83</v>
      </c>
      <c r="F81" s="8">
        <v>807</v>
      </c>
      <c r="G81" s="77">
        <v>386.1</v>
      </c>
      <c r="H81" s="77">
        <v>21.895301563351353</v>
      </c>
      <c r="I81" s="77">
        <v>25.322869381753083</v>
      </c>
      <c r="J81" s="84">
        <v>13.030217052064122</v>
      </c>
      <c r="K81" s="84">
        <v>8.135905802241453</v>
      </c>
      <c r="L81" s="79">
        <v>40.02340757554263</v>
      </c>
      <c r="M81" s="84">
        <v>26.2909632571996</v>
      </c>
      <c r="N81" s="85">
        <v>26.787487586891757</v>
      </c>
      <c r="O81" s="85">
        <v>14.47013760817137</v>
      </c>
      <c r="P81" s="79">
        <v>0.6310245086072335</v>
      </c>
      <c r="Q81" s="79">
        <v>0.0673191445290249</v>
      </c>
      <c r="R81" s="79">
        <v>0.21823239160508076</v>
      </c>
      <c r="S81" s="80">
        <v>0.06953845698602572</v>
      </c>
      <c r="T81" s="80">
        <v>0.17310637164606404</v>
      </c>
      <c r="U81" s="80">
        <v>0.025152207846009307</v>
      </c>
      <c r="V81" s="80">
        <v>0.059181665520021895</v>
      </c>
      <c r="W81" s="80">
        <v>0.0059181665520021895</v>
      </c>
      <c r="X81" s="86">
        <v>18.928754808082083</v>
      </c>
      <c r="Y81" s="87">
        <v>76.29182479267924</v>
      </c>
      <c r="Z81" s="78">
        <v>66.6135391326231</v>
      </c>
      <c r="AA81" s="81">
        <v>3.8402818555490312</v>
      </c>
      <c r="AB81" s="82">
        <v>3.769132322806395</v>
      </c>
    </row>
    <row r="82" spans="1:28" ht="15">
      <c r="A82">
        <f t="shared" si="10"/>
        <v>808</v>
      </c>
      <c r="B82" t="str">
        <f t="shared" si="11"/>
        <v>Not Close</v>
      </c>
      <c r="C82">
        <f t="shared" si="8"/>
        <v>1.852925325793133</v>
      </c>
      <c r="D82">
        <f>SQRT(SUM(Distcalc!A77:V77))</f>
        <v>29.47258153827543</v>
      </c>
      <c r="E82">
        <f t="shared" si="9"/>
        <v>90</v>
      </c>
      <c r="F82" s="8">
        <v>808</v>
      </c>
      <c r="G82" s="77">
        <v>385.1</v>
      </c>
      <c r="H82" s="77">
        <v>17.932920400632575</v>
      </c>
      <c r="I82" s="77">
        <v>29.214707326125737</v>
      </c>
      <c r="J82" s="84">
        <v>17.727061015370285</v>
      </c>
      <c r="K82" s="84">
        <v>8.735444806707033</v>
      </c>
      <c r="L82" s="79">
        <v>43.8309268747089</v>
      </c>
      <c r="M82" s="84">
        <v>23.071727992547743</v>
      </c>
      <c r="N82" s="85">
        <v>33.71692135669027</v>
      </c>
      <c r="O82" s="85">
        <v>12.611815132314575</v>
      </c>
      <c r="P82" s="79">
        <v>1.0422211784353634</v>
      </c>
      <c r="Q82" s="79">
        <v>0.7765774228902458</v>
      </c>
      <c r="R82" s="79">
        <v>1.6032566149992173</v>
      </c>
      <c r="S82" s="80">
        <v>0.06888993267574761</v>
      </c>
      <c r="T82" s="80">
        <v>0.560513543134492</v>
      </c>
      <c r="U82" s="80">
        <v>0.04383904806638485</v>
      </c>
      <c r="V82" s="80">
        <v>0.488492249882574</v>
      </c>
      <c r="W82" s="80">
        <v>0.058973957517874855</v>
      </c>
      <c r="X82" s="86">
        <v>22.815090969107395</v>
      </c>
      <c r="Y82" s="87">
        <v>79.89823078127446</v>
      </c>
      <c r="Z82" s="78">
        <v>68.5013706590533</v>
      </c>
      <c r="AA82" s="81">
        <v>4.79414848595864</v>
      </c>
      <c r="AB82" s="82">
        <v>3.728406659360159</v>
      </c>
    </row>
    <row r="83" spans="1:28" ht="15">
      <c r="A83">
        <f t="shared" si="10"/>
        <v>810</v>
      </c>
      <c r="B83" t="str">
        <f t="shared" si="11"/>
        <v>Not Close</v>
      </c>
      <c r="C83">
        <f t="shared" si="8"/>
        <v>1.5846280107975086</v>
      </c>
      <c r="D83">
        <f>SQRT(SUM(Distcalc!A78:V78))</f>
        <v>25.205051496651013</v>
      </c>
      <c r="E83">
        <f t="shared" si="9"/>
        <v>42</v>
      </c>
      <c r="F83" s="8">
        <v>810</v>
      </c>
      <c r="G83" s="77">
        <v>319.4</v>
      </c>
      <c r="H83" s="77">
        <v>24.508040898114373</v>
      </c>
      <c r="I83" s="77">
        <v>21.64259364194604</v>
      </c>
      <c r="J83" s="84">
        <v>7.07070707070707</v>
      </c>
      <c r="K83" s="84">
        <v>12.426422498364945</v>
      </c>
      <c r="L83" s="78">
        <v>22.754523653804227</v>
      </c>
      <c r="M83" s="84">
        <v>27.71419228253761</v>
      </c>
      <c r="N83" s="85">
        <v>19.358063284927574</v>
      </c>
      <c r="O83" s="85">
        <v>19.17994947383726</v>
      </c>
      <c r="P83" s="79">
        <v>1.347082361567202</v>
      </c>
      <c r="Q83" s="79">
        <v>0.42354703088071266</v>
      </c>
      <c r="R83" s="79">
        <v>0.34398571016278867</v>
      </c>
      <c r="S83" s="80">
        <v>0.29445488795114</v>
      </c>
      <c r="T83" s="80">
        <v>0.6333705139505316</v>
      </c>
      <c r="U83" s="80">
        <v>0.09204152788936296</v>
      </c>
      <c r="V83" s="80">
        <v>0.9640960039936662</v>
      </c>
      <c r="W83" s="80">
        <v>0.11232186454295141</v>
      </c>
      <c r="X83" s="86">
        <v>15.231205537396656</v>
      </c>
      <c r="Y83" s="87">
        <v>78.05082564370569</v>
      </c>
      <c r="Z83" s="78">
        <v>49.54438878823404</v>
      </c>
      <c r="AA83" s="81">
        <v>4.410458630857224</v>
      </c>
      <c r="AB83" s="82">
        <v>0</v>
      </c>
    </row>
    <row r="84" spans="1:28" ht="15">
      <c r="A84">
        <f t="shared" si="10"/>
        <v>811</v>
      </c>
      <c r="B84" t="str">
        <f t="shared" si="11"/>
        <v>Not Close</v>
      </c>
      <c r="C84">
        <f t="shared" si="8"/>
        <v>2.2194406922815513</v>
      </c>
      <c r="D84">
        <f>SQRT(SUM(Distcalc!A79:V79))</f>
        <v>35.302365325831474</v>
      </c>
      <c r="E84">
        <f t="shared" si="9"/>
        <v>143</v>
      </c>
      <c r="F84" s="8">
        <v>811</v>
      </c>
      <c r="G84" s="77">
        <v>391.5</v>
      </c>
      <c r="H84" s="77">
        <v>7.96842063397367</v>
      </c>
      <c r="I84" s="77">
        <v>29.365520527277063</v>
      </c>
      <c r="J84" s="84">
        <v>23.367496339677892</v>
      </c>
      <c r="K84" s="84">
        <v>6.120058565153733</v>
      </c>
      <c r="L84" s="78">
        <v>56.11466440625722</v>
      </c>
      <c r="M84" s="84">
        <v>16.933035370270478</v>
      </c>
      <c r="N84" s="85">
        <v>40.96394827293886</v>
      </c>
      <c r="O84" s="85">
        <v>10.576611846668413</v>
      </c>
      <c r="P84" s="79">
        <v>0.6885531406820895</v>
      </c>
      <c r="Q84" s="79">
        <v>0.3234793329323506</v>
      </c>
      <c r="R84" s="79">
        <v>0.11849936710565297</v>
      </c>
      <c r="S84" s="80">
        <v>0.020647616995681954</v>
      </c>
      <c r="T84" s="80">
        <v>0.225926823648404</v>
      </c>
      <c r="U84" s="80">
        <v>0.05236714455426583</v>
      </c>
      <c r="V84" s="80">
        <v>0.10623049323865354</v>
      </c>
      <c r="W84" s="80">
        <v>0.020348376169657578</v>
      </c>
      <c r="X84" s="86">
        <v>25.869731580516863</v>
      </c>
      <c r="Y84" s="87">
        <v>80.15524614054145</v>
      </c>
      <c r="Z84" s="78">
        <v>75.30203031489457</v>
      </c>
      <c r="AA84" s="81">
        <v>3.552351921248392</v>
      </c>
      <c r="AB84" s="82">
        <v>19.59967562294459</v>
      </c>
    </row>
    <row r="85" spans="1:28" ht="15">
      <c r="A85">
        <f t="shared" si="10"/>
        <v>812</v>
      </c>
      <c r="B85" t="str">
        <f t="shared" si="11"/>
        <v>Not Close</v>
      </c>
      <c r="C85">
        <f t="shared" si="8"/>
        <v>1.7693472774376255</v>
      </c>
      <c r="D85">
        <f>SQRT(SUM(Distcalc!A80:V80))</f>
        <v>28.14319129751479</v>
      </c>
      <c r="E85">
        <f t="shared" si="9"/>
        <v>69</v>
      </c>
      <c r="F85" s="8">
        <v>812</v>
      </c>
      <c r="G85" s="77">
        <v>340.4</v>
      </c>
      <c r="H85" s="77">
        <v>18.556582428960386</v>
      </c>
      <c r="I85" s="77">
        <v>24.766511249582408</v>
      </c>
      <c r="J85" s="84">
        <v>11.443301938419886</v>
      </c>
      <c r="K85" s="84">
        <v>8.067628675941126</v>
      </c>
      <c r="L85" s="78">
        <v>33.269967452979635</v>
      </c>
      <c r="M85" s="84">
        <v>26.21043232812005</v>
      </c>
      <c r="N85" s="85">
        <v>23.96565633283393</v>
      </c>
      <c r="O85" s="85">
        <v>16.405439668088047</v>
      </c>
      <c r="P85" s="79">
        <v>0.743033279871692</v>
      </c>
      <c r="Q85" s="79">
        <v>0.32139635124298316</v>
      </c>
      <c r="R85" s="79">
        <v>0.12216820368885326</v>
      </c>
      <c r="S85" s="80">
        <v>0.16790296712109062</v>
      </c>
      <c r="T85" s="80">
        <v>0.34332397754611066</v>
      </c>
      <c r="U85" s="80">
        <v>0.0444817562149158</v>
      </c>
      <c r="V85" s="80">
        <v>0.1917101042502005</v>
      </c>
      <c r="W85" s="80">
        <v>0.02130112269446672</v>
      </c>
      <c r="X85" s="86">
        <v>16.208445086839237</v>
      </c>
      <c r="Y85" s="87">
        <v>79.05034582999198</v>
      </c>
      <c r="Z85" s="78">
        <v>66.09092343667064</v>
      </c>
      <c r="AA85" s="81">
        <v>4.650895892808469</v>
      </c>
      <c r="AB85" s="82">
        <v>2.908856255012029</v>
      </c>
    </row>
    <row r="86" spans="1:28" ht="15">
      <c r="A86">
        <f t="shared" si="10"/>
        <v>813</v>
      </c>
      <c r="B86" t="str">
        <f t="shared" si="11"/>
        <v>Not Close</v>
      </c>
      <c r="C86">
        <f t="shared" si="8"/>
        <v>1.8899822085629472</v>
      </c>
      <c r="D86">
        <f>SQRT(SUM(Distcalc!A81:V81))</f>
        <v>30.062007341778962</v>
      </c>
      <c r="E86">
        <f t="shared" si="9"/>
        <v>95</v>
      </c>
      <c r="F86" s="8">
        <v>813</v>
      </c>
      <c r="G86" s="77">
        <v>463.8</v>
      </c>
      <c r="H86" s="77">
        <v>13.367412654966996</v>
      </c>
      <c r="I86" s="77">
        <v>23.655786911205123</v>
      </c>
      <c r="J86" s="84">
        <v>14.97376939390557</v>
      </c>
      <c r="K86" s="84">
        <v>8.957472932246903</v>
      </c>
      <c r="L86" s="78">
        <v>47.25694832012501</v>
      </c>
      <c r="M86" s="84">
        <v>19.39948654983815</v>
      </c>
      <c r="N86" s="85">
        <v>28.70856122335082</v>
      </c>
      <c r="O86" s="85">
        <v>17.027570041299253</v>
      </c>
      <c r="P86" s="79">
        <v>0.7429260776608578</v>
      </c>
      <c r="Q86" s="79">
        <v>0.6700667677937963</v>
      </c>
      <c r="R86" s="79">
        <v>0.5147928287328453</v>
      </c>
      <c r="S86" s="80">
        <v>0.861770361788278</v>
      </c>
      <c r="T86" s="80">
        <v>0.35354681509262686</v>
      </c>
      <c r="U86" s="80">
        <v>0.038221277307311015</v>
      </c>
      <c r="V86" s="80">
        <v>0.21798072214325812</v>
      </c>
      <c r="W86" s="80">
        <v>0.03881848476523775</v>
      </c>
      <c r="X86" s="86">
        <v>19.531244259946366</v>
      </c>
      <c r="Y86" s="87">
        <v>79.49846517683314</v>
      </c>
      <c r="Z86" s="78">
        <v>69.5164393639296</v>
      </c>
      <c r="AA86" s="81">
        <v>4.67291041819931</v>
      </c>
      <c r="AB86" s="82">
        <v>16.091754953835864</v>
      </c>
    </row>
    <row r="87" spans="1:28" ht="15">
      <c r="A87">
        <f t="shared" si="10"/>
        <v>815</v>
      </c>
      <c r="B87" t="str">
        <f t="shared" si="11"/>
        <v>Not Close</v>
      </c>
      <c r="C87">
        <f t="shared" si="8"/>
        <v>2.1978311712133496</v>
      </c>
      <c r="D87">
        <f>SQRT(SUM(Distcalc!A82:V82))</f>
        <v>34.958644851606195</v>
      </c>
      <c r="E87">
        <f t="shared" si="9"/>
        <v>141</v>
      </c>
      <c r="F87" s="8">
        <v>815</v>
      </c>
      <c r="G87" s="77">
        <v>412.8</v>
      </c>
      <c r="H87" s="77">
        <v>6.969797165562612</v>
      </c>
      <c r="I87" s="77">
        <v>28.798274600812253</v>
      </c>
      <c r="J87" s="84">
        <v>23.735517311470964</v>
      </c>
      <c r="K87" s="84">
        <v>6.346974727285046</v>
      </c>
      <c r="L87" s="78">
        <v>56.10644352598414</v>
      </c>
      <c r="M87" s="84">
        <v>16.63730605054543</v>
      </c>
      <c r="N87" s="85">
        <v>43.647176428728756</v>
      </c>
      <c r="O87" s="85">
        <v>9.139119974246453</v>
      </c>
      <c r="P87" s="79">
        <v>0.842781127585331</v>
      </c>
      <c r="Q87" s="79">
        <v>0.2725710924234929</v>
      </c>
      <c r="R87" s="79">
        <v>0.1494043878765191</v>
      </c>
      <c r="S87" s="80">
        <v>0.04595772557722903</v>
      </c>
      <c r="T87" s="80">
        <v>0.47177694292551836</v>
      </c>
      <c r="U87" s="80">
        <v>0.06216826878083345</v>
      </c>
      <c r="V87" s="80">
        <v>0.23864593499739292</v>
      </c>
      <c r="W87" s="80">
        <v>0.10428225730978516</v>
      </c>
      <c r="X87" s="86">
        <v>29.157763442773078</v>
      </c>
      <c r="Y87" s="87">
        <v>82.20165915745284</v>
      </c>
      <c r="Z87" s="78">
        <v>69.63685822739424</v>
      </c>
      <c r="AA87" s="81">
        <v>3.8683679275431224</v>
      </c>
      <c r="AB87" s="82">
        <v>32.64485875101942</v>
      </c>
    </row>
    <row r="88" spans="1:28" ht="15">
      <c r="A88">
        <f t="shared" si="10"/>
        <v>816</v>
      </c>
      <c r="B88" t="str">
        <f t="shared" si="11"/>
        <v>Not Close</v>
      </c>
      <c r="C88">
        <f t="shared" si="8"/>
        <v>2.0275800200328447</v>
      </c>
      <c r="D88">
        <f>SQRT(SUM(Distcalc!A83:V83))</f>
        <v>32.25063451502942</v>
      </c>
      <c r="E88">
        <f t="shared" si="9"/>
        <v>112</v>
      </c>
      <c r="F88" s="8">
        <v>816</v>
      </c>
      <c r="G88" s="77">
        <v>401.9</v>
      </c>
      <c r="H88" s="77">
        <v>8.82255252013618</v>
      </c>
      <c r="I88" s="77">
        <v>27.2427064236891</v>
      </c>
      <c r="J88" s="84">
        <v>20.613354037267083</v>
      </c>
      <c r="K88" s="84">
        <v>8.129991126885537</v>
      </c>
      <c r="L88" s="78">
        <v>41.32930346051464</v>
      </c>
      <c r="M88" s="84">
        <v>19.04669476486247</v>
      </c>
      <c r="N88" s="85">
        <v>44.977947907131565</v>
      </c>
      <c r="O88" s="85">
        <v>9.922054866716595</v>
      </c>
      <c r="P88" s="79">
        <v>1.2183730453267088</v>
      </c>
      <c r="Q88" s="79">
        <v>0.7730332086179822</v>
      </c>
      <c r="R88" s="79">
        <v>0.21055182755956797</v>
      </c>
      <c r="S88" s="80">
        <v>0.18682056641976058</v>
      </c>
      <c r="T88" s="80">
        <v>0.9962080474221288</v>
      </c>
      <c r="U88" s="80">
        <v>0.10350869220554303</v>
      </c>
      <c r="V88" s="80">
        <v>0.4559431661541724</v>
      </c>
      <c r="W88" s="80">
        <v>0.04342315868134975</v>
      </c>
      <c r="X88" s="86">
        <v>32.40114268531048</v>
      </c>
      <c r="Y88" s="87">
        <v>83.8728408339266</v>
      </c>
      <c r="Z88" s="78">
        <v>66.09895633856759</v>
      </c>
      <c r="AA88" s="81">
        <v>3.4541363462274988</v>
      </c>
      <c r="AB88" s="82">
        <v>4.32211905014365</v>
      </c>
    </row>
    <row r="89" spans="1:28" ht="15">
      <c r="A89">
        <f t="shared" si="10"/>
        <v>821</v>
      </c>
      <c r="B89" t="str">
        <f t="shared" si="11"/>
        <v>Somewhat close</v>
      </c>
      <c r="C89">
        <f t="shared" si="8"/>
        <v>1.1388402286365211</v>
      </c>
      <c r="D89">
        <f>SQRT(SUM(Distcalc!A84:V84))</f>
        <v>18.114362748639643</v>
      </c>
      <c r="E89">
        <f t="shared" si="9"/>
        <v>6</v>
      </c>
      <c r="F89" s="8">
        <v>821</v>
      </c>
      <c r="G89" s="77">
        <v>381.6</v>
      </c>
      <c r="H89" s="77">
        <v>23.449920508744036</v>
      </c>
      <c r="I89" s="77">
        <v>21.91841464526125</v>
      </c>
      <c r="J89" s="84">
        <v>5.430613012410681</v>
      </c>
      <c r="K89" s="84">
        <v>26.38397893945092</v>
      </c>
      <c r="L89" s="78">
        <v>35.82925911996991</v>
      </c>
      <c r="M89" s="84">
        <v>17.82625047010154</v>
      </c>
      <c r="N89" s="85">
        <v>25.500526870389884</v>
      </c>
      <c r="O89" s="85">
        <v>13.376862863164233</v>
      </c>
      <c r="P89" s="79">
        <v>4.075275220102263</v>
      </c>
      <c r="Q89" s="79">
        <v>5.228812850330461</v>
      </c>
      <c r="R89" s="79">
        <v>14.445302926658826</v>
      </c>
      <c r="S89" s="80">
        <v>6.695833189797294</v>
      </c>
      <c r="T89" s="80">
        <v>2.889257434756719</v>
      </c>
      <c r="U89" s="80">
        <v>4.024094369614323</v>
      </c>
      <c r="V89" s="80">
        <v>4.512280943499293</v>
      </c>
      <c r="W89" s="80">
        <v>1.2613126903903034</v>
      </c>
      <c r="X89" s="86">
        <v>22.253188021349356</v>
      </c>
      <c r="Y89" s="87">
        <v>82.63099098921757</v>
      </c>
      <c r="Z89" s="78">
        <v>60.16179182426339</v>
      </c>
      <c r="AA89" s="81">
        <v>8.983349709932295</v>
      </c>
      <c r="AB89" s="82">
        <v>0</v>
      </c>
    </row>
    <row r="90" spans="1:28" ht="15">
      <c r="A90">
        <f>F90</f>
        <v>822</v>
      </c>
      <c r="B90" t="str">
        <f>IF(C90&lt;0.25,"Extremely Close",IF(C90&lt;0.55,"Very Close",IF(C90&lt;0.85,"Close",IF(C90&lt;1.15,"Somewhat close","Not Close"))))</f>
        <v>Not Close</v>
      </c>
      <c r="C90">
        <f>D90/SQRT(SUM(G$3:AB$3))</f>
        <v>1.6256699176628469</v>
      </c>
      <c r="D90">
        <f>SQRT(SUM(Distcalc!A85:V85))</f>
        <v>25.857862988693856</v>
      </c>
      <c r="E90">
        <f t="shared" si="9"/>
        <v>48</v>
      </c>
      <c r="F90" s="8">
        <v>822</v>
      </c>
      <c r="G90" s="77">
        <v>415.5</v>
      </c>
      <c r="H90" s="77">
        <v>15.008813900780659</v>
      </c>
      <c r="I90" s="77">
        <v>23.86770042028872</v>
      </c>
      <c r="J90" s="84">
        <v>17.5728397111314</v>
      </c>
      <c r="K90" s="84">
        <v>11.903378434465012</v>
      </c>
      <c r="L90" s="78">
        <v>48.474032262527324</v>
      </c>
      <c r="M90" s="84">
        <v>20.295509255416285</v>
      </c>
      <c r="N90" s="85">
        <v>39.16989485334809</v>
      </c>
      <c r="O90" s="85">
        <v>11.081903707802988</v>
      </c>
      <c r="P90" s="79">
        <v>3.4201385581569608</v>
      </c>
      <c r="Q90" s="79">
        <v>5.157513065234095</v>
      </c>
      <c r="R90" s="79">
        <v>2.0764673385022765</v>
      </c>
      <c r="S90" s="80">
        <v>2.0478920998990344</v>
      </c>
      <c r="T90" s="80">
        <v>1.5303627785292007</v>
      </c>
      <c r="U90" s="80">
        <v>1.8053200744226214</v>
      </c>
      <c r="V90" s="80">
        <v>1.7405495335886054</v>
      </c>
      <c r="W90" s="80">
        <v>0.39243327681786144</v>
      </c>
      <c r="X90" s="86">
        <v>28.13753763774023</v>
      </c>
      <c r="Y90" s="87">
        <v>82.88279707135554</v>
      </c>
      <c r="Z90" s="78">
        <v>65.71961386573058</v>
      </c>
      <c r="AA90" s="81">
        <v>5.440982887231241</v>
      </c>
      <c r="AB90" s="82">
        <v>15.384273458683381</v>
      </c>
    </row>
    <row r="91" spans="1:28" ht="15">
      <c r="A91">
        <f>F91</f>
        <v>823</v>
      </c>
      <c r="B91" t="str">
        <f>IF(C91&lt;0.25,"Extremely Close",IF(C91&lt;0.55,"Very Close",IF(C91&lt;0.85,"Close",IF(C91&lt;1.15,"Somewhat close","Not Close"))))</f>
        <v>Not Close</v>
      </c>
      <c r="C91">
        <f>D91/SQRT(SUM(G$3:AB$3))</f>
        <v>2.071800572930311</v>
      </c>
      <c r="D91">
        <f>SQRT(SUM(Distcalc!A86:V86))</f>
        <v>32.95400546732634</v>
      </c>
      <c r="E91">
        <f t="shared" si="9"/>
        <v>126</v>
      </c>
      <c r="F91" s="8">
        <v>823</v>
      </c>
      <c r="G91" s="77">
        <v>474.3</v>
      </c>
      <c r="H91" s="77">
        <v>6.7311098739814765</v>
      </c>
      <c r="I91" s="77">
        <v>26.542788340581534</v>
      </c>
      <c r="J91" s="84">
        <v>19.267176639072268</v>
      </c>
      <c r="K91" s="84">
        <v>6.764120297600336</v>
      </c>
      <c r="L91" s="78">
        <v>60.86311083167417</v>
      </c>
      <c r="M91" s="84">
        <v>17.37049844563205</v>
      </c>
      <c r="N91" s="85">
        <v>45.926119989520565</v>
      </c>
      <c r="O91" s="85">
        <v>8.514540214828399</v>
      </c>
      <c r="P91" s="79">
        <v>1.8826091571304462</v>
      </c>
      <c r="Q91" s="79">
        <v>0.9957504687850114</v>
      </c>
      <c r="R91" s="79">
        <v>0.1737551153584584</v>
      </c>
      <c r="S91" s="80">
        <v>0.08412577983418573</v>
      </c>
      <c r="T91" s="80">
        <v>0.7111380173833738</v>
      </c>
      <c r="U91" s="80">
        <v>0.4835266784862077</v>
      </c>
      <c r="V91" s="80">
        <v>0.8074502419598948</v>
      </c>
      <c r="W91" s="80">
        <v>0.12972666983776304</v>
      </c>
      <c r="X91" s="86">
        <v>27.269039403329394</v>
      </c>
      <c r="Y91" s="87">
        <v>84.66788006965929</v>
      </c>
      <c r="Z91" s="78">
        <v>72.55146122089292</v>
      </c>
      <c r="AA91" s="81">
        <v>4.523031829806799</v>
      </c>
      <c r="AB91" s="82">
        <v>14.13863456783329</v>
      </c>
    </row>
    <row r="92" spans="1:28" ht="15">
      <c r="A92">
        <f t="shared" si="10"/>
        <v>825</v>
      </c>
      <c r="B92" t="str">
        <f t="shared" si="11"/>
        <v>Not Close</v>
      </c>
      <c r="C92">
        <f t="shared" si="8"/>
        <v>2.163360619582424</v>
      </c>
      <c r="D92">
        <f>SQRT(SUM(Distcalc!A87:V87))</f>
        <v>34.41035716323056</v>
      </c>
      <c r="E92">
        <f t="shared" si="9"/>
        <v>140</v>
      </c>
      <c r="F92" s="8">
        <v>825</v>
      </c>
      <c r="G92" s="77">
        <v>543.9</v>
      </c>
      <c r="H92" s="77">
        <v>5.52193847630218</v>
      </c>
      <c r="I92" s="77">
        <v>25.42437555792827</v>
      </c>
      <c r="J92" s="84">
        <v>25.27805777398706</v>
      </c>
      <c r="K92" s="84">
        <v>9.752483350994632</v>
      </c>
      <c r="L92" s="78">
        <v>66.45559260120785</v>
      </c>
      <c r="M92" s="84">
        <v>13.345050097783293</v>
      </c>
      <c r="N92" s="85">
        <v>53.47159991728131</v>
      </c>
      <c r="O92" s="85">
        <v>6.828599986213551</v>
      </c>
      <c r="P92" s="79">
        <v>2.446153937496413</v>
      </c>
      <c r="Q92" s="79">
        <v>2.2498283140339175</v>
      </c>
      <c r="R92" s="79">
        <v>4.202793286138659</v>
      </c>
      <c r="S92" s="80">
        <v>0.215522786240582</v>
      </c>
      <c r="T92" s="80">
        <v>1.389716258017784</v>
      </c>
      <c r="U92" s="80">
        <v>1.0241785296556583</v>
      </c>
      <c r="V92" s="80">
        <v>0.7979686631056259</v>
      </c>
      <c r="W92" s="80">
        <v>0.25391711179675547</v>
      </c>
      <c r="X92" s="86">
        <v>34.805100760352545</v>
      </c>
      <c r="Y92" s="87">
        <v>85.85030567028774</v>
      </c>
      <c r="Z92" s="78">
        <v>72.16368500500681</v>
      </c>
      <c r="AA92" s="81">
        <v>5.563277486337164</v>
      </c>
      <c r="AB92" s="82">
        <v>16.425844526730565</v>
      </c>
    </row>
    <row r="93" spans="1:28" ht="15">
      <c r="A93">
        <f t="shared" si="10"/>
        <v>826</v>
      </c>
      <c r="B93" t="str">
        <f t="shared" si="11"/>
        <v>Not Close</v>
      </c>
      <c r="C93">
        <f t="shared" si="8"/>
        <v>1.4314720290335037</v>
      </c>
      <c r="D93">
        <f>SQRT(SUM(Distcalc!A88:V88))</f>
        <v>22.768956475562067</v>
      </c>
      <c r="E93">
        <f t="shared" si="9"/>
        <v>20</v>
      </c>
      <c r="F93" s="8">
        <v>826</v>
      </c>
      <c r="G93" s="77">
        <v>458.8</v>
      </c>
      <c r="H93" s="77">
        <v>11.9332942260957</v>
      </c>
      <c r="I93" s="77">
        <v>26.530686677669067</v>
      </c>
      <c r="J93" s="84">
        <v>17.081457027932245</v>
      </c>
      <c r="K93" s="84">
        <v>12.966138363167257</v>
      </c>
      <c r="L93" s="78">
        <v>46.401499975961926</v>
      </c>
      <c r="M93" s="84">
        <v>20.76248778064454</v>
      </c>
      <c r="N93" s="85">
        <v>40.0663631700436</v>
      </c>
      <c r="O93" s="85">
        <v>11.424403693254682</v>
      </c>
      <c r="P93" s="79">
        <v>3.30960811185551</v>
      </c>
      <c r="Q93" s="79">
        <v>3.25776361319985</v>
      </c>
      <c r="R93" s="79">
        <v>1.5476989482398995</v>
      </c>
      <c r="S93" s="80">
        <v>0.7993698281093639</v>
      </c>
      <c r="T93" s="80">
        <v>2.4571880990752386</v>
      </c>
      <c r="U93" s="80">
        <v>1.0143838341619076</v>
      </c>
      <c r="V93" s="80">
        <v>5.247949329035732</v>
      </c>
      <c r="W93" s="80">
        <v>0.6225358792063371</v>
      </c>
      <c r="X93" s="86">
        <v>28.222758738348436</v>
      </c>
      <c r="Y93" s="87">
        <v>85.04266119017285</v>
      </c>
      <c r="Z93" s="78">
        <v>57.730463361194516</v>
      </c>
      <c r="AA93" s="81">
        <v>6.264708269090319</v>
      </c>
      <c r="AB93" s="82">
        <v>3.995241559193155</v>
      </c>
    </row>
    <row r="94" spans="1:28" ht="15">
      <c r="A94">
        <f t="shared" si="10"/>
        <v>830</v>
      </c>
      <c r="B94" t="str">
        <f t="shared" si="11"/>
        <v>Not Close</v>
      </c>
      <c r="C94">
        <f t="shared" si="8"/>
        <v>2.0017682138687345</v>
      </c>
      <c r="D94">
        <f>SQRT(SUM(Distcalc!A89:V89))</f>
        <v>31.840072604502197</v>
      </c>
      <c r="E94">
        <f t="shared" si="9"/>
        <v>109</v>
      </c>
      <c r="F94" s="8">
        <v>830</v>
      </c>
      <c r="G94" s="77">
        <v>395.2</v>
      </c>
      <c r="H94" s="77">
        <v>10.902454461119637</v>
      </c>
      <c r="I94" s="77">
        <v>25.64957103558797</v>
      </c>
      <c r="J94" s="84">
        <v>16.701677339104275</v>
      </c>
      <c r="K94" s="84">
        <v>7.247526511858146</v>
      </c>
      <c r="L94" s="78">
        <v>52.74891953468595</v>
      </c>
      <c r="M94" s="84">
        <v>18.919090441769107</v>
      </c>
      <c r="N94" s="85">
        <v>37.05796098694275</v>
      </c>
      <c r="O94" s="85">
        <v>12.760176974298101</v>
      </c>
      <c r="P94" s="79">
        <v>0.9249226307871002</v>
      </c>
      <c r="Q94" s="79">
        <v>0.5368422967287959</v>
      </c>
      <c r="R94" s="79">
        <v>0.1271947261610579</v>
      </c>
      <c r="S94" s="80">
        <v>0.02975239253409832</v>
      </c>
      <c r="T94" s="80">
        <v>0.22450713667651487</v>
      </c>
      <c r="U94" s="80">
        <v>0.1498013475625125</v>
      </c>
      <c r="V94" s="80">
        <v>0.16928981428790443</v>
      </c>
      <c r="W94" s="80">
        <v>0.040795857011820404</v>
      </c>
      <c r="X94" s="86">
        <v>23.692368462632327</v>
      </c>
      <c r="Y94" s="87">
        <v>78.90360484665176</v>
      </c>
      <c r="Z94" s="78">
        <v>70.962941584971</v>
      </c>
      <c r="AA94" s="81">
        <v>3.884715169990109</v>
      </c>
      <c r="AB94" s="82">
        <v>12.458846854431547</v>
      </c>
    </row>
    <row r="95" spans="1:28" ht="15">
      <c r="A95">
        <f t="shared" si="10"/>
        <v>831</v>
      </c>
      <c r="B95" t="str">
        <f t="shared" si="11"/>
        <v>Not Close</v>
      </c>
      <c r="C95">
        <f t="shared" si="8"/>
        <v>1.470386971805522</v>
      </c>
      <c r="D95">
        <f>SQRT(SUM(Distcalc!A90:V90))</f>
        <v>23.387936532631933</v>
      </c>
      <c r="E95">
        <f t="shared" si="9"/>
        <v>25</v>
      </c>
      <c r="F95" s="8">
        <v>831</v>
      </c>
      <c r="G95" s="77">
        <v>395.9</v>
      </c>
      <c r="H95" s="77">
        <v>17.863720073664823</v>
      </c>
      <c r="I95" s="77">
        <v>23.157237014492168</v>
      </c>
      <c r="J95" s="84">
        <v>11.782487838776929</v>
      </c>
      <c r="K95" s="84">
        <v>15.316191799861015</v>
      </c>
      <c r="L95" s="78">
        <v>38.41556636553162</v>
      </c>
      <c r="M95" s="84">
        <v>21.90757470465601</v>
      </c>
      <c r="N95" s="85">
        <v>31.03699970455849</v>
      </c>
      <c r="O95" s="85">
        <v>14.302844927964408</v>
      </c>
      <c r="P95" s="79">
        <v>2.9073133080337046</v>
      </c>
      <c r="Q95" s="79">
        <v>4.384688364314659</v>
      </c>
      <c r="R95" s="79">
        <v>5.877339679680968</v>
      </c>
      <c r="S95" s="80">
        <v>0.26452048626744706</v>
      </c>
      <c r="T95" s="80">
        <v>1.4544606676529233</v>
      </c>
      <c r="U95" s="80">
        <v>1.3688332154113334</v>
      </c>
      <c r="V95" s="80">
        <v>1.2687335177204606</v>
      </c>
      <c r="W95" s="80">
        <v>0.3051231748890461</v>
      </c>
      <c r="X95" s="86">
        <v>24.21040408732002</v>
      </c>
      <c r="Y95" s="87">
        <v>79.95795008683348</v>
      </c>
      <c r="Z95" s="78">
        <v>61.371258714591626</v>
      </c>
      <c r="AA95" s="81">
        <v>5.704451897409823</v>
      </c>
      <c r="AB95" s="82">
        <v>0</v>
      </c>
    </row>
    <row r="96" spans="1:28" ht="15">
      <c r="A96">
        <f t="shared" si="10"/>
        <v>835</v>
      </c>
      <c r="B96" t="str">
        <f t="shared" si="11"/>
        <v>Not Close</v>
      </c>
      <c r="C96">
        <f t="shared" si="8"/>
        <v>2.122821926044054</v>
      </c>
      <c r="D96">
        <f>SQRT(SUM(Distcalc!A91:V91))</f>
        <v>33.76554976914232</v>
      </c>
      <c r="E96">
        <f t="shared" si="9"/>
        <v>139</v>
      </c>
      <c r="F96" s="8">
        <v>835</v>
      </c>
      <c r="G96" s="77">
        <v>388.6</v>
      </c>
      <c r="H96" s="77">
        <v>5.569615676633284</v>
      </c>
      <c r="I96" s="77">
        <v>21.118549177379272</v>
      </c>
      <c r="J96" s="84">
        <v>18.29727990333215</v>
      </c>
      <c r="K96" s="84">
        <v>7.747875540144738</v>
      </c>
      <c r="L96" s="78">
        <v>60.039139971367405</v>
      </c>
      <c r="M96" s="84">
        <v>16.350788709825707</v>
      </c>
      <c r="N96" s="85">
        <v>42.104295284381976</v>
      </c>
      <c r="O96" s="85">
        <v>9.579666360173388</v>
      </c>
      <c r="P96" s="79">
        <v>0.8234339618071953</v>
      </c>
      <c r="Q96" s="79">
        <v>0.17849142054467734</v>
      </c>
      <c r="R96" s="79">
        <v>0.036570155362613675</v>
      </c>
      <c r="S96" s="80">
        <v>0.12714789116140518</v>
      </c>
      <c r="T96" s="80">
        <v>0.3577094004674199</v>
      </c>
      <c r="U96" s="80">
        <v>0.07144500550974195</v>
      </c>
      <c r="V96" s="80">
        <v>0.12545258594591976</v>
      </c>
      <c r="W96" s="80">
        <v>0.026882696988411378</v>
      </c>
      <c r="X96" s="86">
        <v>26.973113114735124</v>
      </c>
      <c r="Y96" s="87">
        <v>80.53159927828435</v>
      </c>
      <c r="Z96" s="78">
        <v>72.04641174610045</v>
      </c>
      <c r="AA96" s="81">
        <v>3.7760871857191214</v>
      </c>
      <c r="AB96" s="82">
        <v>23.17433792276674</v>
      </c>
    </row>
    <row r="97" spans="1:28" ht="15">
      <c r="A97">
        <f t="shared" si="10"/>
        <v>836</v>
      </c>
      <c r="B97" t="str">
        <f t="shared" si="11"/>
        <v>Not Close</v>
      </c>
      <c r="C97">
        <f t="shared" si="8"/>
        <v>1.9743301237750213</v>
      </c>
      <c r="D97">
        <f>SQRT(SUM(Distcalc!A92:V92))</f>
        <v>31.403643064528502</v>
      </c>
      <c r="E97">
        <f t="shared" si="9"/>
        <v>106</v>
      </c>
      <c r="F97" s="8">
        <v>836</v>
      </c>
      <c r="G97" s="77">
        <v>382.3</v>
      </c>
      <c r="H97" s="77">
        <v>5.066206102475532</v>
      </c>
      <c r="I97" s="77">
        <v>21.066686447592907</v>
      </c>
      <c r="J97" s="84">
        <v>16.421744938855205</v>
      </c>
      <c r="K97" s="84">
        <v>9.646148049189875</v>
      </c>
      <c r="L97" s="78">
        <v>52.84143459048401</v>
      </c>
      <c r="M97" s="84">
        <v>18.689411845305383</v>
      </c>
      <c r="N97" s="85">
        <v>39.863637920992225</v>
      </c>
      <c r="O97" s="85">
        <v>11.01860417309076</v>
      </c>
      <c r="P97" s="79">
        <v>1.2977073385485456</v>
      </c>
      <c r="Q97" s="79">
        <v>0.7436757086254191</v>
      </c>
      <c r="R97" s="79">
        <v>0.0650208269836432</v>
      </c>
      <c r="S97" s="80">
        <v>0.25872870737241355</v>
      </c>
      <c r="T97" s="80">
        <v>0.6786548816417759</v>
      </c>
      <c r="U97" s="80">
        <v>0.08059873344847437</v>
      </c>
      <c r="V97" s="80">
        <v>0.22283179247519386</v>
      </c>
      <c r="W97" s="80">
        <v>0.0487656202377324</v>
      </c>
      <c r="X97" s="86">
        <v>25.52997885003197</v>
      </c>
      <c r="Y97" s="87">
        <v>81.39456127874293</v>
      </c>
      <c r="Z97" s="78">
        <v>70.36360774437273</v>
      </c>
      <c r="AA97" s="81">
        <v>3.974500236108925</v>
      </c>
      <c r="AB97" s="82">
        <v>0.15984286633478953</v>
      </c>
    </row>
    <row r="98" spans="1:28" ht="15">
      <c r="A98">
        <f t="shared" si="10"/>
        <v>837</v>
      </c>
      <c r="B98" t="str">
        <f t="shared" si="11"/>
        <v>Not Close</v>
      </c>
      <c r="C98">
        <f t="shared" si="8"/>
        <v>1.7633187314443595</v>
      </c>
      <c r="D98">
        <f>SQRT(SUM(Distcalc!A93:V93))</f>
        <v>28.04730140337255</v>
      </c>
      <c r="E98">
        <f t="shared" si="9"/>
        <v>67</v>
      </c>
      <c r="F98" s="8">
        <v>837</v>
      </c>
      <c r="G98" s="77">
        <v>364.7</v>
      </c>
      <c r="H98" s="77">
        <v>11.17345458063268</v>
      </c>
      <c r="I98" s="77">
        <v>19.448809523809523</v>
      </c>
      <c r="J98" s="84">
        <v>13.531837780416172</v>
      </c>
      <c r="K98" s="84">
        <v>13.444354183590576</v>
      </c>
      <c r="L98" s="78">
        <v>46.27882272073986</v>
      </c>
      <c r="M98" s="84">
        <v>20.7804786602512</v>
      </c>
      <c r="N98" s="85">
        <v>37.88361772610788</v>
      </c>
      <c r="O98" s="85">
        <v>10.03187699231202</v>
      </c>
      <c r="P98" s="79">
        <v>2.2840357292728255</v>
      </c>
      <c r="Q98" s="79">
        <v>1.05727256377697</v>
      </c>
      <c r="R98" s="79">
        <v>0.11608198767241991</v>
      </c>
      <c r="S98" s="80">
        <v>0.2223542299077339</v>
      </c>
      <c r="T98" s="80">
        <v>1.4523873105492913</v>
      </c>
      <c r="U98" s="80">
        <v>0.20709462589445804</v>
      </c>
      <c r="V98" s="80">
        <v>0.6583429160013298</v>
      </c>
      <c r="W98" s="80">
        <v>0.09591751094059109</v>
      </c>
      <c r="X98" s="86">
        <v>26.38187393702005</v>
      </c>
      <c r="Y98" s="87">
        <v>80.77507888670289</v>
      </c>
      <c r="Z98" s="78">
        <v>57.12603491392916</v>
      </c>
      <c r="AA98" s="81">
        <v>3.2303882292956514</v>
      </c>
      <c r="AB98" s="82">
        <v>0.07575303420876228</v>
      </c>
    </row>
    <row r="99" spans="1:28" ht="15">
      <c r="A99">
        <f t="shared" si="10"/>
        <v>840</v>
      </c>
      <c r="B99" t="str">
        <f t="shared" si="11"/>
        <v>Not Close</v>
      </c>
      <c r="C99">
        <f t="shared" si="8"/>
        <v>1.9621487187085174</v>
      </c>
      <c r="D99">
        <f>SQRT(SUM(Distcalc!A94:V94))</f>
        <v>31.20988595566087</v>
      </c>
      <c r="E99">
        <f t="shared" si="9"/>
        <v>105</v>
      </c>
      <c r="F99" s="8">
        <v>840</v>
      </c>
      <c r="G99" s="77">
        <v>374.2</v>
      </c>
      <c r="H99" s="77">
        <v>18.528581603313196</v>
      </c>
      <c r="I99" s="77">
        <v>30.61668171425748</v>
      </c>
      <c r="J99" s="84">
        <v>13.81942381942382</v>
      </c>
      <c r="K99" s="84">
        <v>7.725967725967727</v>
      </c>
      <c r="L99" s="79">
        <v>42.92446292446292</v>
      </c>
      <c r="M99" s="84">
        <v>24.20948420948421</v>
      </c>
      <c r="N99" s="85">
        <v>30.269007237552103</v>
      </c>
      <c r="O99" s="85">
        <v>14.92460470688409</v>
      </c>
      <c r="P99" s="79">
        <v>0.6028345302995468</v>
      </c>
      <c r="Q99" s="79">
        <v>0.2665409300096251</v>
      </c>
      <c r="R99" s="79">
        <v>0.09021085569770206</v>
      </c>
      <c r="S99" s="80">
        <v>0.04695640652947342</v>
      </c>
      <c r="T99" s="80">
        <v>0.23108007528612234</v>
      </c>
      <c r="U99" s="80">
        <v>0.030784698056667226</v>
      </c>
      <c r="V99" s="80">
        <v>0.0870934179198117</v>
      </c>
      <c r="W99" s="80">
        <v>0.01870462666734211</v>
      </c>
      <c r="X99" s="86">
        <v>21.457327081442322</v>
      </c>
      <c r="Y99" s="87">
        <v>75.78043106370875</v>
      </c>
      <c r="Z99" s="78">
        <v>65.83781271922182</v>
      </c>
      <c r="AA99" s="81">
        <v>3.4606327886578825</v>
      </c>
      <c r="AB99" s="82">
        <v>10.3695722485689</v>
      </c>
    </row>
    <row r="100" spans="1:28" ht="15">
      <c r="A100">
        <f t="shared" si="10"/>
        <v>841</v>
      </c>
      <c r="B100" t="str">
        <f t="shared" si="11"/>
        <v>Not Close</v>
      </c>
      <c r="C100">
        <f t="shared" si="8"/>
        <v>1.816418346548246</v>
      </c>
      <c r="D100">
        <f>SQRT(SUM(Distcalc!A95:V95))</f>
        <v>28.891902485788247</v>
      </c>
      <c r="E100">
        <f t="shared" si="9"/>
        <v>77</v>
      </c>
      <c r="F100" s="8">
        <v>841</v>
      </c>
      <c r="G100" s="77">
        <v>360.7</v>
      </c>
      <c r="H100" s="77">
        <v>17.04296219842601</v>
      </c>
      <c r="I100" s="77">
        <v>29.217099896377626</v>
      </c>
      <c r="J100" s="84">
        <v>15.089669547092797</v>
      </c>
      <c r="K100" s="84">
        <v>9.696469668678622</v>
      </c>
      <c r="L100" s="79">
        <v>38.83364453515133</v>
      </c>
      <c r="M100" s="84">
        <v>25.81527639063789</v>
      </c>
      <c r="N100" s="85">
        <v>33.308711709754505</v>
      </c>
      <c r="O100" s="85">
        <v>12.90462741690202</v>
      </c>
      <c r="P100" s="79">
        <v>1.0855973627372968</v>
      </c>
      <c r="Q100" s="79">
        <v>0.6877344549278164</v>
      </c>
      <c r="R100" s="79">
        <v>0.13735743245803494</v>
      </c>
      <c r="S100" s="80">
        <v>0.49543404948656744</v>
      </c>
      <c r="T100" s="80">
        <v>0.4376491985904286</v>
      </c>
      <c r="U100" s="80">
        <v>0.09946572695237012</v>
      </c>
      <c r="V100" s="80">
        <v>0.19514228335417377</v>
      </c>
      <c r="W100" s="80">
        <v>0.043575461331514534</v>
      </c>
      <c r="X100" s="86">
        <v>23.716859777171177</v>
      </c>
      <c r="Y100" s="87">
        <v>79.8046682581183</v>
      </c>
      <c r="Z100" s="78">
        <v>64.90036425969573</v>
      </c>
      <c r="AA100" s="81">
        <v>4.358260124276837</v>
      </c>
      <c r="AB100" s="82">
        <v>5.1447463150316395</v>
      </c>
    </row>
    <row r="101" spans="1:28" ht="15">
      <c r="A101">
        <f t="shared" si="10"/>
        <v>845</v>
      </c>
      <c r="B101" t="str">
        <f t="shared" si="11"/>
        <v>Not Close</v>
      </c>
      <c r="C101">
        <f t="shared" si="8"/>
        <v>1.9210235922762227</v>
      </c>
      <c r="D101">
        <f>SQRT(SUM(Distcalc!A96:V96))</f>
        <v>30.555750775372974</v>
      </c>
      <c r="E101">
        <f t="shared" si="9"/>
        <v>97</v>
      </c>
      <c r="F101" s="8">
        <v>845</v>
      </c>
      <c r="G101" s="77">
        <v>406.2</v>
      </c>
      <c r="H101" s="77">
        <v>11.839445567427086</v>
      </c>
      <c r="I101" s="77">
        <v>22.081113849940472</v>
      </c>
      <c r="J101" s="84">
        <v>18.126159909694454</v>
      </c>
      <c r="K101" s="84">
        <v>9.702106491667783</v>
      </c>
      <c r="L101" s="78">
        <v>51.82620008800964</v>
      </c>
      <c r="M101" s="84">
        <v>20.209692540226147</v>
      </c>
      <c r="N101" s="85">
        <v>40.37548801959734</v>
      </c>
      <c r="O101" s="85">
        <v>8.481971981933706</v>
      </c>
      <c r="P101" s="79">
        <v>1.4189123760374123</v>
      </c>
      <c r="Q101" s="79">
        <v>0.4277812904071043</v>
      </c>
      <c r="R101" s="79">
        <v>0.06018937818866048</v>
      </c>
      <c r="S101" s="80">
        <v>0.19784647341509215</v>
      </c>
      <c r="T101" s="80">
        <v>0.68353867974504</v>
      </c>
      <c r="U101" s="80">
        <v>0.14639120057872942</v>
      </c>
      <c r="V101" s="80">
        <v>0.34176933987252</v>
      </c>
      <c r="W101" s="80">
        <v>0.06474630272029408</v>
      </c>
      <c r="X101" s="86">
        <v>26.24157606511831</v>
      </c>
      <c r="Y101" s="87">
        <v>79.44086535996856</v>
      </c>
      <c r="Z101" s="78">
        <v>69.23395355856924</v>
      </c>
      <c r="AA101" s="81">
        <v>4.1689484918393305</v>
      </c>
      <c r="AB101" s="82">
        <v>16.70815366709008</v>
      </c>
    </row>
    <row r="102" spans="1:28" ht="15">
      <c r="A102">
        <f t="shared" si="10"/>
        <v>846</v>
      </c>
      <c r="B102" t="str">
        <f t="shared" si="11"/>
        <v>Not Close</v>
      </c>
      <c r="C102">
        <f t="shared" si="8"/>
        <v>1.7680613109385186</v>
      </c>
      <c r="D102">
        <f>SQRT(SUM(Distcalc!A97:V97))</f>
        <v>28.12273674817444</v>
      </c>
      <c r="E102">
        <f aca="true" t="shared" si="12" ref="E102:E133">ROUND(RANK(D102,D$6:D$158,1)-0.5,0)</f>
        <v>68</v>
      </c>
      <c r="F102" s="8">
        <v>846</v>
      </c>
      <c r="G102" s="77">
        <v>420.6</v>
      </c>
      <c r="H102" s="77">
        <v>17.156167713186147</v>
      </c>
      <c r="I102" s="77">
        <v>20.656739986436012</v>
      </c>
      <c r="J102" s="84">
        <v>15.83603538689404</v>
      </c>
      <c r="K102" s="84">
        <v>13.852527921220128</v>
      </c>
      <c r="L102" s="78">
        <v>32.406629038068935</v>
      </c>
      <c r="M102" s="84">
        <v>24.042272126816382</v>
      </c>
      <c r="N102" s="85">
        <v>46.04957552458754</v>
      </c>
      <c r="O102" s="85">
        <v>6.7355438090661535</v>
      </c>
      <c r="P102" s="79">
        <v>3.80730807077613</v>
      </c>
      <c r="Q102" s="79">
        <v>1.0959545522718377</v>
      </c>
      <c r="R102" s="79">
        <v>0.23740804553552158</v>
      </c>
      <c r="S102" s="80">
        <v>0.5000566999184253</v>
      </c>
      <c r="T102" s="80">
        <v>1.1950879580347442</v>
      </c>
      <c r="U102" s="80">
        <v>0.3215434083601286</v>
      </c>
      <c r="V102" s="80">
        <v>1.0582765419634268</v>
      </c>
      <c r="W102" s="80">
        <v>0.15217526493494143</v>
      </c>
      <c r="X102" s="86">
        <v>36.862075590331145</v>
      </c>
      <c r="Y102" s="87">
        <v>82.90735233329309</v>
      </c>
      <c r="Z102" s="78">
        <v>53.3075530689485</v>
      </c>
      <c r="AA102" s="81">
        <v>3.2845153858811913</v>
      </c>
      <c r="AB102" s="82">
        <v>1.21228083652499</v>
      </c>
    </row>
    <row r="103" spans="1:28" ht="15">
      <c r="A103">
        <f t="shared" si="10"/>
        <v>850</v>
      </c>
      <c r="B103" t="str">
        <f t="shared" si="11"/>
        <v>Not Close</v>
      </c>
      <c r="C103">
        <f aca="true" t="shared" si="13" ref="C103:C133">D103/SQRT(SUM(G$3:AB$3))</f>
        <v>2.0799011540848444</v>
      </c>
      <c r="D103">
        <f>SQRT(SUM(Distcalc!A98:V98))</f>
        <v>33.08285309829183</v>
      </c>
      <c r="E103">
        <f t="shared" si="12"/>
        <v>130</v>
      </c>
      <c r="F103" s="8">
        <v>850</v>
      </c>
      <c r="G103" s="77">
        <v>449.9</v>
      </c>
      <c r="H103" s="77">
        <v>8.027525615412475</v>
      </c>
      <c r="I103" s="77">
        <v>24.090175769803984</v>
      </c>
      <c r="J103" s="84">
        <v>20.502918501812097</v>
      </c>
      <c r="K103" s="84">
        <v>7.856904756838798</v>
      </c>
      <c r="L103" s="78">
        <v>60.344900955339476</v>
      </c>
      <c r="M103" s="84">
        <v>16.427654489102604</v>
      </c>
      <c r="N103" s="85">
        <v>48.22965692620349</v>
      </c>
      <c r="O103" s="85">
        <v>8.244340328638664</v>
      </c>
      <c r="P103" s="79">
        <v>1.3697954450943552</v>
      </c>
      <c r="Q103" s="79">
        <v>0.8143191469341048</v>
      </c>
      <c r="R103" s="79">
        <v>0.13682018655504527</v>
      </c>
      <c r="S103" s="80">
        <v>0.16262099821822631</v>
      </c>
      <c r="T103" s="80">
        <v>1.1438865735611494</v>
      </c>
      <c r="U103" s="80">
        <v>0.16542873360510188</v>
      </c>
      <c r="V103" s="80">
        <v>0.3862533275458571</v>
      </c>
      <c r="W103" s="80">
        <v>0.0780095129110297</v>
      </c>
      <c r="X103" s="86">
        <v>29.68900943920148</v>
      </c>
      <c r="Y103" s="87">
        <v>84.07422134668096</v>
      </c>
      <c r="Z103" s="78">
        <v>71.4831986560392</v>
      </c>
      <c r="AA103" s="81">
        <v>4.4881834887960474</v>
      </c>
      <c r="AB103" s="82">
        <v>11.217889372190367</v>
      </c>
    </row>
    <row r="104" spans="1:28" ht="15">
      <c r="A104">
        <f t="shared" si="10"/>
        <v>851</v>
      </c>
      <c r="B104" t="str">
        <f t="shared" si="11"/>
        <v>Not Close</v>
      </c>
      <c r="C104">
        <f t="shared" si="13"/>
        <v>1.474689709937608</v>
      </c>
      <c r="D104">
        <f>SQRT(SUM(Distcalc!A99:V99))</f>
        <v>23.456375772287462</v>
      </c>
      <c r="E104">
        <f t="shared" si="12"/>
        <v>26</v>
      </c>
      <c r="F104" s="8">
        <v>851</v>
      </c>
      <c r="G104" s="77">
        <v>363.2</v>
      </c>
      <c r="H104" s="77">
        <v>16.869885433715222</v>
      </c>
      <c r="I104" s="77">
        <v>19.330944808985144</v>
      </c>
      <c r="J104" s="84">
        <v>8.613743799920826</v>
      </c>
      <c r="K104" s="84">
        <v>13.143003516289035</v>
      </c>
      <c r="L104" s="78">
        <v>30.77335072072282</v>
      </c>
      <c r="M104" s="84">
        <v>25.04016952704748</v>
      </c>
      <c r="N104" s="85">
        <v>32.69983230855226</v>
      </c>
      <c r="O104" s="85">
        <v>13.305850568287683</v>
      </c>
      <c r="P104" s="79">
        <v>2.666100967540574</v>
      </c>
      <c r="Q104" s="79">
        <v>1.4196122034956304</v>
      </c>
      <c r="R104" s="79">
        <v>0.262855024968789</v>
      </c>
      <c r="S104" s="80">
        <v>1.7795138888888888</v>
      </c>
      <c r="T104" s="80">
        <v>1.3479244694132335</v>
      </c>
      <c r="U104" s="80">
        <v>0.2633426966292135</v>
      </c>
      <c r="V104" s="80">
        <v>1.4425327715355807</v>
      </c>
      <c r="W104" s="80">
        <v>0.13606039325842698</v>
      </c>
      <c r="X104" s="86">
        <v>23.69421724781174</v>
      </c>
      <c r="Y104" s="87">
        <v>82.53257646691635</v>
      </c>
      <c r="Z104" s="78">
        <v>54.86761901419162</v>
      </c>
      <c r="AA104" s="81">
        <v>5.046037930106583</v>
      </c>
      <c r="AB104" s="82">
        <v>0</v>
      </c>
    </row>
    <row r="105" spans="1:28" ht="15">
      <c r="A105">
        <f t="shared" si="10"/>
        <v>852</v>
      </c>
      <c r="B105" t="str">
        <f t="shared" si="11"/>
        <v>Not Close</v>
      </c>
      <c r="C105">
        <f t="shared" si="13"/>
        <v>1.4324806739094897</v>
      </c>
      <c r="D105">
        <f>SQRT(SUM(Distcalc!A100:V100))</f>
        <v>22.784999954452907</v>
      </c>
      <c r="E105">
        <f t="shared" si="12"/>
        <v>21</v>
      </c>
      <c r="F105" s="8">
        <v>852</v>
      </c>
      <c r="G105" s="77">
        <v>380.3</v>
      </c>
      <c r="H105" s="77">
        <v>19.983775967269775</v>
      </c>
      <c r="I105" s="77">
        <v>19.587177515803862</v>
      </c>
      <c r="J105" s="84">
        <v>6.440933032355154</v>
      </c>
      <c r="K105" s="84">
        <v>17.540578308072664</v>
      </c>
      <c r="L105" s="78">
        <v>35.35633666559174</v>
      </c>
      <c r="M105" s="84">
        <v>22.68515532623885</v>
      </c>
      <c r="N105" s="85">
        <v>28.962254005807075</v>
      </c>
      <c r="O105" s="85">
        <v>15.2381976556619</v>
      </c>
      <c r="P105" s="79">
        <v>2.396974020820493</v>
      </c>
      <c r="Q105" s="79">
        <v>2.8461428052785775</v>
      </c>
      <c r="R105" s="79">
        <v>1.2744742107884939</v>
      </c>
      <c r="S105" s="80">
        <v>0.5914337096106922</v>
      </c>
      <c r="T105" s="80">
        <v>2.2293800288751364</v>
      </c>
      <c r="U105" s="80">
        <v>0.47787506015653364</v>
      </c>
      <c r="V105" s="80">
        <v>1.4809061051493992</v>
      </c>
      <c r="W105" s="80">
        <v>0.1802585253417313</v>
      </c>
      <c r="X105" s="86">
        <v>24.62231632350384</v>
      </c>
      <c r="Y105" s="87">
        <v>82.54447361977694</v>
      </c>
      <c r="Z105" s="78">
        <v>49.74148635170069</v>
      </c>
      <c r="AA105" s="81">
        <v>4.778431412461579</v>
      </c>
      <c r="AB105" s="82">
        <v>0</v>
      </c>
    </row>
    <row r="106" spans="1:28" ht="15">
      <c r="A106">
        <f t="shared" si="10"/>
        <v>855</v>
      </c>
      <c r="B106" t="str">
        <f t="shared" si="11"/>
        <v>Not Close</v>
      </c>
      <c r="C106">
        <f t="shared" si="13"/>
        <v>2.1214526711843407</v>
      </c>
      <c r="D106">
        <f>SQRT(SUM(Distcalc!A101:V101))</f>
        <v>33.74377043732693</v>
      </c>
      <c r="E106">
        <f t="shared" si="12"/>
        <v>138</v>
      </c>
      <c r="F106" s="8">
        <v>855</v>
      </c>
      <c r="G106" s="77">
        <v>407.5</v>
      </c>
      <c r="H106" s="77">
        <v>6.630098774940933</v>
      </c>
      <c r="I106" s="77">
        <v>24.670923106987544</v>
      </c>
      <c r="J106" s="84">
        <v>21.367722918201913</v>
      </c>
      <c r="K106" s="84">
        <v>6.571112748710391</v>
      </c>
      <c r="L106" s="78">
        <v>60.80176860722182</v>
      </c>
      <c r="M106" s="84">
        <v>16.311717022844512</v>
      </c>
      <c r="N106" s="85">
        <v>43.76326650943396</v>
      </c>
      <c r="O106" s="85">
        <v>10.25722287735849</v>
      </c>
      <c r="P106" s="79">
        <v>1.3145495158257865</v>
      </c>
      <c r="Q106" s="79">
        <v>4.396384873533603</v>
      </c>
      <c r="R106" s="79">
        <v>0.32268032203465397</v>
      </c>
      <c r="S106" s="80">
        <v>0.35557864929307026</v>
      </c>
      <c r="T106" s="80">
        <v>0.655660587650214</v>
      </c>
      <c r="U106" s="80">
        <v>0.2119943611652157</v>
      </c>
      <c r="V106" s="80">
        <v>0.30592369740303066</v>
      </c>
      <c r="W106" s="80">
        <v>0.0642593495047572</v>
      </c>
      <c r="X106" s="86">
        <v>26.13954395732197</v>
      </c>
      <c r="Y106" s="87">
        <v>82.9540545651041</v>
      </c>
      <c r="Z106" s="78">
        <v>75.69381604433244</v>
      </c>
      <c r="AA106" s="81">
        <v>4.284047652878841</v>
      </c>
      <c r="AB106" s="82">
        <v>12.863399688542005</v>
      </c>
    </row>
    <row r="107" spans="1:28" ht="15">
      <c r="A107">
        <f t="shared" si="10"/>
        <v>856</v>
      </c>
      <c r="B107" t="str">
        <f t="shared" si="11"/>
        <v>Not Close</v>
      </c>
      <c r="C107">
        <f t="shared" si="13"/>
        <v>1.5190166925949196</v>
      </c>
      <c r="D107">
        <f>SQRT(SUM(Distcalc!A102:V102))</f>
        <v>24.16143959354757</v>
      </c>
      <c r="E107">
        <f t="shared" si="12"/>
        <v>33</v>
      </c>
      <c r="F107" s="8">
        <v>856</v>
      </c>
      <c r="G107" s="77">
        <v>346.2</v>
      </c>
      <c r="H107" s="77">
        <v>24.59931064196467</v>
      </c>
      <c r="I107" s="77">
        <v>15.6794425087108</v>
      </c>
      <c r="J107" s="84">
        <v>5.940181200166795</v>
      </c>
      <c r="K107" s="84">
        <v>25.69782281807958</v>
      </c>
      <c r="L107" s="78">
        <v>27.187606616206928</v>
      </c>
      <c r="M107" s="84">
        <v>20.82032878858717</v>
      </c>
      <c r="N107" s="85">
        <v>21.83723517216969</v>
      </c>
      <c r="O107" s="85">
        <v>18.9525711685291</v>
      </c>
      <c r="P107" s="79">
        <v>3.5108037557717555</v>
      </c>
      <c r="Q107" s="79">
        <v>28.2971389071638</v>
      </c>
      <c r="R107" s="79">
        <v>2.445738678567422</v>
      </c>
      <c r="S107" s="80">
        <v>1.1041750672297697</v>
      </c>
      <c r="T107" s="80">
        <v>3.996192081591322</v>
      </c>
      <c r="U107" s="80">
        <v>1.4522236606344308</v>
      </c>
      <c r="V107" s="80">
        <v>3.783664151298057</v>
      </c>
      <c r="W107" s="80">
        <v>1.0050357901885465</v>
      </c>
      <c r="X107" s="86">
        <v>21.193966840650905</v>
      </c>
      <c r="Y107" s="87">
        <v>80.54202201680214</v>
      </c>
      <c r="Z107" s="78">
        <v>49.68121827411168</v>
      </c>
      <c r="AA107" s="81">
        <v>7.45502538071066</v>
      </c>
      <c r="AB107" s="82">
        <v>0.1685670887918045</v>
      </c>
    </row>
    <row r="108" spans="1:28" ht="15">
      <c r="A108">
        <f t="shared" si="10"/>
        <v>857</v>
      </c>
      <c r="B108" t="str">
        <f t="shared" si="11"/>
        <v>Not Close</v>
      </c>
      <c r="C108">
        <f t="shared" si="13"/>
        <v>2.3664656203882584</v>
      </c>
      <c r="D108">
        <f>SQRT(SUM(Distcalc!A103:V103))</f>
        <v>37.640939968567935</v>
      </c>
      <c r="E108">
        <f t="shared" si="12"/>
        <v>148</v>
      </c>
      <c r="F108" s="8">
        <v>857</v>
      </c>
      <c r="G108" s="77">
        <v>462.4</v>
      </c>
      <c r="H108" s="77">
        <v>3.790983606557377</v>
      </c>
      <c r="I108" s="77">
        <v>27.812759310782447</v>
      </c>
      <c r="J108" s="84">
        <v>29.939274113825732</v>
      </c>
      <c r="K108" s="84">
        <v>5.098149978816551</v>
      </c>
      <c r="L108" s="78">
        <v>64.05874876429883</v>
      </c>
      <c r="M108" s="84">
        <v>15.379183731111427</v>
      </c>
      <c r="N108" s="85">
        <v>53.622369721790704</v>
      </c>
      <c r="O108" s="85">
        <v>7.795509108882927</v>
      </c>
      <c r="P108" s="79">
        <v>1.04096978779202</v>
      </c>
      <c r="Q108" s="79">
        <v>0.3023896812866279</v>
      </c>
      <c r="R108" s="79">
        <v>0.10168856538842355</v>
      </c>
      <c r="S108" s="80">
        <v>0.018732104150499078</v>
      </c>
      <c r="T108" s="80">
        <v>0.21943322004870347</v>
      </c>
      <c r="U108" s="80">
        <v>0.2863335920147716</v>
      </c>
      <c r="V108" s="80">
        <v>0.3104177259225561</v>
      </c>
      <c r="W108" s="80">
        <v>0.07492841660199631</v>
      </c>
      <c r="X108" s="86">
        <v>32.90421405990288</v>
      </c>
      <c r="Y108" s="87">
        <v>84.41756536166342</v>
      </c>
      <c r="Z108" s="78">
        <v>70.36395147313691</v>
      </c>
      <c r="AA108" s="81">
        <v>4.119450739901347</v>
      </c>
      <c r="AB108" s="82">
        <v>44.598463967459665</v>
      </c>
    </row>
    <row r="109" spans="1:28" ht="15">
      <c r="A109">
        <f t="shared" si="10"/>
        <v>860</v>
      </c>
      <c r="B109" t="str">
        <f t="shared" si="11"/>
        <v>Not Close</v>
      </c>
      <c r="C109">
        <f t="shared" si="13"/>
        <v>2.033246381757662</v>
      </c>
      <c r="D109">
        <f>SQRT(SUM(Distcalc!A104:V104))</f>
        <v>32.3407635157157</v>
      </c>
      <c r="E109">
        <f t="shared" si="12"/>
        <v>114</v>
      </c>
      <c r="F109" s="8">
        <v>860</v>
      </c>
      <c r="G109" s="77">
        <v>394</v>
      </c>
      <c r="H109" s="77">
        <v>9.422258515366133</v>
      </c>
      <c r="I109" s="77">
        <v>26.97115777432797</v>
      </c>
      <c r="J109" s="84">
        <v>17.792716378085878</v>
      </c>
      <c r="K109" s="84">
        <v>8.112848410265846</v>
      </c>
      <c r="L109" s="78">
        <v>56.06307181837524</v>
      </c>
      <c r="M109" s="84">
        <v>17.53279240009891</v>
      </c>
      <c r="N109" s="85">
        <v>38.21299991948378</v>
      </c>
      <c r="O109" s="85">
        <v>12.223513037877131</v>
      </c>
      <c r="P109" s="79">
        <v>1.1318944618020976</v>
      </c>
      <c r="Q109" s="79">
        <v>0.7604105651340206</v>
      </c>
      <c r="R109" s="79">
        <v>0.827706664435249</v>
      </c>
      <c r="S109" s="80">
        <v>0.0767246245973725</v>
      </c>
      <c r="T109" s="80">
        <v>0.4483263778316513</v>
      </c>
      <c r="U109" s="80">
        <v>0.2882771609296055</v>
      </c>
      <c r="V109" s="80">
        <v>0.20448114236012488</v>
      </c>
      <c r="W109" s="80">
        <v>0.07413178014093288</v>
      </c>
      <c r="X109" s="86">
        <v>23.961410205563105</v>
      </c>
      <c r="Y109" s="87">
        <v>80.50569895425869</v>
      </c>
      <c r="Z109" s="78">
        <v>72.30812102583157</v>
      </c>
      <c r="AA109" s="81">
        <v>4.09443144937694</v>
      </c>
      <c r="AB109" s="82">
        <v>13.087146680746597</v>
      </c>
    </row>
    <row r="110" spans="1:28" ht="15">
      <c r="A110">
        <f t="shared" si="10"/>
        <v>861</v>
      </c>
      <c r="B110" t="str">
        <f t="shared" si="11"/>
        <v>Not Close</v>
      </c>
      <c r="C110">
        <f t="shared" si="13"/>
        <v>1.5412589432664667</v>
      </c>
      <c r="D110">
        <f>SQRT(SUM(Distcalc!A105:V105))</f>
        <v>24.515224248215905</v>
      </c>
      <c r="E110">
        <f t="shared" si="12"/>
        <v>36</v>
      </c>
      <c r="F110" s="8">
        <v>861</v>
      </c>
      <c r="G110" s="77">
        <v>340.1</v>
      </c>
      <c r="H110" s="77">
        <v>24.388704410110044</v>
      </c>
      <c r="I110" s="77">
        <v>22.81825460368295</v>
      </c>
      <c r="J110" s="84">
        <v>5.9981119744390385</v>
      </c>
      <c r="K110" s="84">
        <v>15.993754992375282</v>
      </c>
      <c r="L110" s="78">
        <v>34.077045966160775</v>
      </c>
      <c r="M110" s="84">
        <v>24.898337085178998</v>
      </c>
      <c r="N110" s="85">
        <v>21.66706004103197</v>
      </c>
      <c r="O110" s="85">
        <v>18.473465386081813</v>
      </c>
      <c r="P110" s="79">
        <v>1.8035565122405708</v>
      </c>
      <c r="Q110" s="79">
        <v>0.9353113152991069</v>
      </c>
      <c r="R110" s="79">
        <v>4.188218852406348</v>
      </c>
      <c r="S110" s="80">
        <v>0.44054809484032637</v>
      </c>
      <c r="T110" s="80">
        <v>1.3505590181841547</v>
      </c>
      <c r="U110" s="80">
        <v>0.33492899826511596</v>
      </c>
      <c r="V110" s="80">
        <v>1.0184411745807362</v>
      </c>
      <c r="W110" s="80">
        <v>0.14899119706997366</v>
      </c>
      <c r="X110" s="86">
        <v>15.470838608068101</v>
      </c>
      <c r="Y110" s="87">
        <v>76.63247767140011</v>
      </c>
      <c r="Z110" s="78">
        <v>59.42644666511736</v>
      </c>
      <c r="AA110" s="81">
        <v>5.015105740181268</v>
      </c>
      <c r="AB110" s="82">
        <v>0.2694692539998715</v>
      </c>
    </row>
    <row r="111" spans="1:28" ht="15">
      <c r="A111">
        <f t="shared" si="10"/>
        <v>865</v>
      </c>
      <c r="B111" t="str">
        <f t="shared" si="11"/>
        <v>Not Close</v>
      </c>
      <c r="C111">
        <f t="shared" si="13"/>
        <v>2.056984236753221</v>
      </c>
      <c r="D111">
        <f>SQRT(SUM(Distcalc!A106:V106))</f>
        <v>32.71833721345816</v>
      </c>
      <c r="E111">
        <f t="shared" si="12"/>
        <v>124</v>
      </c>
      <c r="F111" s="8">
        <v>865</v>
      </c>
      <c r="G111" s="77">
        <v>430.1</v>
      </c>
      <c r="H111" s="77">
        <v>6.7806766847976405</v>
      </c>
      <c r="I111" s="77">
        <v>21.735290015651394</v>
      </c>
      <c r="J111" s="84">
        <v>22.03703523315053</v>
      </c>
      <c r="K111" s="84">
        <v>7.076827165664969</v>
      </c>
      <c r="L111" s="78">
        <v>58.29104121411663</v>
      </c>
      <c r="M111" s="84">
        <v>17.607808375300753</v>
      </c>
      <c r="N111" s="85">
        <v>46.98255287229793</v>
      </c>
      <c r="O111" s="85">
        <v>9.16485636074932</v>
      </c>
      <c r="P111" s="79">
        <v>1.18221329522847</v>
      </c>
      <c r="Q111" s="79">
        <v>0.3284633562712721</v>
      </c>
      <c r="R111" s="79">
        <v>0.04564939986963381</v>
      </c>
      <c r="S111" s="80">
        <v>0.12633206010433543</v>
      </c>
      <c r="T111" s="80">
        <v>0.5543748049284366</v>
      </c>
      <c r="U111" s="80">
        <v>0.24438353139510935</v>
      </c>
      <c r="V111" s="80">
        <v>0.3010737163494918</v>
      </c>
      <c r="W111" s="80">
        <v>0.13992071867017988</v>
      </c>
      <c r="X111" s="86">
        <v>29.49030691055306</v>
      </c>
      <c r="Y111" s="87">
        <v>83.79955879324218</v>
      </c>
      <c r="Z111" s="78">
        <v>67.50105564538555</v>
      </c>
      <c r="AA111" s="81">
        <v>4.726716582386685</v>
      </c>
      <c r="AB111" s="82">
        <v>28.83874296415354</v>
      </c>
    </row>
    <row r="112" spans="1:28" ht="15">
      <c r="A112">
        <f t="shared" si="10"/>
        <v>866</v>
      </c>
      <c r="B112" t="str">
        <f t="shared" si="11"/>
        <v>Not Close</v>
      </c>
      <c r="C112">
        <f t="shared" si="13"/>
        <v>1.7912935397552339</v>
      </c>
      <c r="D112">
        <f>SQRT(SUM(Distcalc!A107:V107))</f>
        <v>28.492267969203773</v>
      </c>
      <c r="E112">
        <f t="shared" si="12"/>
        <v>73</v>
      </c>
      <c r="F112" s="8">
        <v>866</v>
      </c>
      <c r="G112" s="77">
        <v>423.7</v>
      </c>
      <c r="H112" s="77">
        <v>9.928001694077787</v>
      </c>
      <c r="I112" s="77">
        <v>23.33169210569506</v>
      </c>
      <c r="J112" s="84">
        <v>15.555461275747225</v>
      </c>
      <c r="K112" s="84">
        <v>9.84069069387582</v>
      </c>
      <c r="L112" s="78">
        <v>46.30364226469528</v>
      </c>
      <c r="M112" s="84">
        <v>18.451029889056237</v>
      </c>
      <c r="N112" s="85">
        <v>37.65566988437467</v>
      </c>
      <c r="O112" s="85">
        <v>12.027156041158376</v>
      </c>
      <c r="P112" s="79">
        <v>2.0205014438983344</v>
      </c>
      <c r="Q112" s="79">
        <v>3.2994511273881697</v>
      </c>
      <c r="R112" s="79">
        <v>0.6177207443248102</v>
      </c>
      <c r="S112" s="80">
        <v>0.44751286121363953</v>
      </c>
      <c r="T112" s="80">
        <v>1.5691636864350056</v>
      </c>
      <c r="U112" s="80">
        <v>0.3858364091874008</v>
      </c>
      <c r="V112" s="80">
        <v>0.8213964696207615</v>
      </c>
      <c r="W112" s="80">
        <v>0.16064564248694754</v>
      </c>
      <c r="X112" s="86">
        <v>22.707332482983063</v>
      </c>
      <c r="Y112" s="87">
        <v>83.44106791103292</v>
      </c>
      <c r="Z112" s="78">
        <v>65.5296514259846</v>
      </c>
      <c r="AA112" s="81">
        <v>4.592575826165686</v>
      </c>
      <c r="AB112" s="82">
        <v>2.3527893055900857</v>
      </c>
    </row>
    <row r="113" spans="1:28" ht="15">
      <c r="A113">
        <f t="shared" si="10"/>
        <v>867</v>
      </c>
      <c r="B113" t="str">
        <f t="shared" si="11"/>
        <v>Not Close</v>
      </c>
      <c r="C113">
        <f t="shared" si="13"/>
        <v>2.036524973927647</v>
      </c>
      <c r="D113">
        <f>SQRT(SUM(Distcalc!A108:V108))</f>
        <v>32.392912716612</v>
      </c>
      <c r="E113">
        <f t="shared" si="12"/>
        <v>116</v>
      </c>
      <c r="F113" s="8">
        <v>867</v>
      </c>
      <c r="G113" s="77">
        <v>492.6</v>
      </c>
      <c r="H113" s="77">
        <v>6.283458244111349</v>
      </c>
      <c r="I113" s="77">
        <v>26.089501321114415</v>
      </c>
      <c r="J113" s="84">
        <v>20.983644588794803</v>
      </c>
      <c r="K113" s="84">
        <v>7.477864130224646</v>
      </c>
      <c r="L113" s="78">
        <v>61.99203495340835</v>
      </c>
      <c r="M113" s="84">
        <v>17.766693732358966</v>
      </c>
      <c r="N113" s="85">
        <v>49.95166466880631</v>
      </c>
      <c r="O113" s="85">
        <v>7.544178492711032</v>
      </c>
      <c r="P113" s="79">
        <v>2.0343624398215625</v>
      </c>
      <c r="Q113" s="79">
        <v>1.756989532264476</v>
      </c>
      <c r="R113" s="79">
        <v>0.457576962148315</v>
      </c>
      <c r="S113" s="80">
        <v>0.11836932997659114</v>
      </c>
      <c r="T113" s="80">
        <v>2.17923236606157</v>
      </c>
      <c r="U113" s="80">
        <v>0.35510798992977344</v>
      </c>
      <c r="V113" s="80">
        <v>1.400998189125922</v>
      </c>
      <c r="W113" s="80">
        <v>0.17755399496488672</v>
      </c>
      <c r="X113" s="86">
        <v>30.305427721382166</v>
      </c>
      <c r="Y113" s="87">
        <v>86.68698379046862</v>
      </c>
      <c r="Z113" s="78">
        <v>68.48380487379572</v>
      </c>
      <c r="AA113" s="81">
        <v>4.487989886219975</v>
      </c>
      <c r="AB113" s="82">
        <v>1.9460271189435097</v>
      </c>
    </row>
    <row r="114" spans="1:28" ht="15">
      <c r="A114">
        <f t="shared" si="10"/>
        <v>868</v>
      </c>
      <c r="B114" t="str">
        <f t="shared" si="11"/>
        <v>Not Close</v>
      </c>
      <c r="C114">
        <f t="shared" si="13"/>
        <v>2.239655641383527</v>
      </c>
      <c r="D114">
        <f>SQRT(SUM(Distcalc!A109:V109))</f>
        <v>35.623903775010504</v>
      </c>
      <c r="E114">
        <f t="shared" si="12"/>
        <v>145</v>
      </c>
      <c r="F114" s="8">
        <v>868</v>
      </c>
      <c r="G114" s="77">
        <v>678.4</v>
      </c>
      <c r="H114" s="77">
        <v>6.020956054840223</v>
      </c>
      <c r="I114" s="77">
        <v>25.80387158049963</v>
      </c>
      <c r="J114" s="84">
        <v>26.45439385835195</v>
      </c>
      <c r="K114" s="84">
        <v>9.945568385614951</v>
      </c>
      <c r="L114" s="78">
        <v>64.23874398263223</v>
      </c>
      <c r="M114" s="84">
        <v>13.280684642733537</v>
      </c>
      <c r="N114" s="85">
        <v>57.55506607929516</v>
      </c>
      <c r="O114" s="85">
        <v>5.434235368156073</v>
      </c>
      <c r="P114" s="79">
        <v>2.2931654676258995</v>
      </c>
      <c r="Q114" s="79">
        <v>4.053680132816823</v>
      </c>
      <c r="R114" s="79">
        <v>2.931654676258993</v>
      </c>
      <c r="S114" s="80">
        <v>0.2718594355285003</v>
      </c>
      <c r="T114" s="80">
        <v>1.5813503043718873</v>
      </c>
      <c r="U114" s="80">
        <v>0.32719977863862754</v>
      </c>
      <c r="V114" s="80">
        <v>0.7187327061427781</v>
      </c>
      <c r="W114" s="80">
        <v>0.1473436635307139</v>
      </c>
      <c r="X114" s="86">
        <v>38.39516824849008</v>
      </c>
      <c r="Y114" s="87">
        <v>86.72731045932484</v>
      </c>
      <c r="Z114" s="78">
        <v>67.99773775043275</v>
      </c>
      <c r="AA114" s="81">
        <v>4.892971601912629</v>
      </c>
      <c r="AB114" s="82">
        <v>5.611510791366906</v>
      </c>
    </row>
    <row r="115" spans="1:28" ht="15">
      <c r="A115">
        <f t="shared" si="10"/>
        <v>869</v>
      </c>
      <c r="B115" t="str">
        <f t="shared" si="11"/>
        <v>Not Close</v>
      </c>
      <c r="C115">
        <f t="shared" si="13"/>
        <v>2.2062189542986865</v>
      </c>
      <c r="D115">
        <f>SQRT(SUM(Distcalc!A110:V110))</f>
        <v>35.09206070893554</v>
      </c>
      <c r="E115">
        <f t="shared" si="12"/>
        <v>142</v>
      </c>
      <c r="F115" s="8">
        <v>869</v>
      </c>
      <c r="G115" s="77">
        <v>492</v>
      </c>
      <c r="H115" s="77">
        <v>6.109022556390977</v>
      </c>
      <c r="I115" s="77">
        <v>25.881615744340138</v>
      </c>
      <c r="J115" s="84">
        <v>25.57013706620006</v>
      </c>
      <c r="K115" s="84">
        <v>6.754155730533682</v>
      </c>
      <c r="L115" s="78">
        <v>64.87314085739283</v>
      </c>
      <c r="M115" s="84">
        <v>14.972295129775445</v>
      </c>
      <c r="N115" s="85">
        <v>53.1069490635393</v>
      </c>
      <c r="O115" s="85">
        <v>7.3487367991131345</v>
      </c>
      <c r="P115" s="79">
        <v>1.573246999778965</v>
      </c>
      <c r="Q115" s="79">
        <v>1.0889209605908128</v>
      </c>
      <c r="R115" s="79">
        <v>0.30749827722952505</v>
      </c>
      <c r="S115" s="80">
        <v>0.14627296485548233</v>
      </c>
      <c r="T115" s="80">
        <v>0.5044792032349078</v>
      </c>
      <c r="U115" s="80">
        <v>0.33415246193652404</v>
      </c>
      <c r="V115" s="80">
        <v>0.4557215482830805</v>
      </c>
      <c r="W115" s="80">
        <v>0.10466643262992291</v>
      </c>
      <c r="X115" s="86">
        <v>32.10761747235825</v>
      </c>
      <c r="Y115" s="87">
        <v>86.1391738502945</v>
      </c>
      <c r="Z115" s="78">
        <v>69.6743663779275</v>
      </c>
      <c r="AA115" s="81">
        <v>4.714469040744305</v>
      </c>
      <c r="AB115" s="82">
        <v>21.565835836226288</v>
      </c>
    </row>
    <row r="116" spans="1:28" ht="15">
      <c r="A116">
        <f t="shared" si="10"/>
        <v>870</v>
      </c>
      <c r="B116" t="str">
        <f t="shared" si="11"/>
        <v>Not Close</v>
      </c>
      <c r="C116">
        <f t="shared" si="13"/>
        <v>1.400981601811211</v>
      </c>
      <c r="D116">
        <f>SQRT(SUM(Distcalc!A111:V111))</f>
        <v>22.283976541434814</v>
      </c>
      <c r="E116">
        <f t="shared" si="12"/>
        <v>17</v>
      </c>
      <c r="F116" s="8">
        <v>870</v>
      </c>
      <c r="G116" s="77">
        <v>447.5</v>
      </c>
      <c r="H116" s="77">
        <v>15.315101070154578</v>
      </c>
      <c r="I116" s="77">
        <v>20.93812045003309</v>
      </c>
      <c r="J116" s="84">
        <v>11.326289323236253</v>
      </c>
      <c r="K116" s="84">
        <v>17.24385644586788</v>
      </c>
      <c r="L116" s="78">
        <v>35.99030201442725</v>
      </c>
      <c r="M116" s="84">
        <v>21.557065461402615</v>
      </c>
      <c r="N116" s="85">
        <v>39.838299146578834</v>
      </c>
      <c r="O116" s="85">
        <v>10.540500074861505</v>
      </c>
      <c r="P116" s="79">
        <v>3.969222469138974</v>
      </c>
      <c r="Q116" s="79">
        <v>4.183740317794705</v>
      </c>
      <c r="R116" s="79">
        <v>4.474688178396639</v>
      </c>
      <c r="S116" s="80">
        <v>0.4463769605261468</v>
      </c>
      <c r="T116" s="80">
        <v>3.4566918007938443</v>
      </c>
      <c r="U116" s="80">
        <v>2.106000077072281</v>
      </c>
      <c r="V116" s="80">
        <v>3.909491451399504</v>
      </c>
      <c r="W116" s="80">
        <v>0.7090649847782245</v>
      </c>
      <c r="X116" s="86">
        <v>34.79001767769267</v>
      </c>
      <c r="Y116" s="87">
        <v>85.47444411617361</v>
      </c>
      <c r="Z116" s="78">
        <v>54.84260923507611</v>
      </c>
      <c r="AA116" s="81">
        <v>5.067680414830838</v>
      </c>
      <c r="AB116" s="82">
        <v>0</v>
      </c>
    </row>
    <row r="117" spans="1:28" ht="15">
      <c r="A117">
        <f t="shared" si="10"/>
        <v>871</v>
      </c>
      <c r="B117" t="str">
        <f t="shared" si="11"/>
        <v>Not Close</v>
      </c>
      <c r="C117">
        <f t="shared" si="13"/>
        <v>1.2257500094437028</v>
      </c>
      <c r="D117">
        <f>SQRT(SUM(Distcalc!A112:V112))</f>
        <v>19.49674743822064</v>
      </c>
      <c r="E117">
        <f t="shared" si="12"/>
        <v>9</v>
      </c>
      <c r="F117" s="8">
        <v>871</v>
      </c>
      <c r="G117" s="77">
        <v>429.8</v>
      </c>
      <c r="H117" s="77">
        <v>16.26845376845377</v>
      </c>
      <c r="I117" s="77">
        <v>19.751624067664856</v>
      </c>
      <c r="J117" s="84">
        <v>4.764167128566527</v>
      </c>
      <c r="K117" s="84">
        <v>28.669464460105047</v>
      </c>
      <c r="L117" s="78">
        <v>41.86132446485602</v>
      </c>
      <c r="M117" s="84">
        <v>19.869612268060287</v>
      </c>
      <c r="N117" s="85">
        <v>28.59482303222398</v>
      </c>
      <c r="O117" s="85">
        <v>12.263602746962492</v>
      </c>
      <c r="P117" s="79">
        <v>3.3936022253129345</v>
      </c>
      <c r="Q117" s="79">
        <v>15.635676331086623</v>
      </c>
      <c r="R117" s="79">
        <v>17.737598516458046</v>
      </c>
      <c r="S117" s="80">
        <v>0.3915694875361079</v>
      </c>
      <c r="T117" s="80">
        <v>5.3921044185300095</v>
      </c>
      <c r="U117" s="80">
        <v>2.2081951428265754</v>
      </c>
      <c r="V117" s="80">
        <v>5.383545522627581</v>
      </c>
      <c r="W117" s="80">
        <v>1.0491779893727042</v>
      </c>
      <c r="X117" s="86">
        <v>25.84274930845328</v>
      </c>
      <c r="Y117" s="87">
        <v>83.8914446703042</v>
      </c>
      <c r="Z117" s="78">
        <v>52.70259622582043</v>
      </c>
      <c r="AA117" s="81">
        <v>8.777528266950322</v>
      </c>
      <c r="AB117" s="82">
        <v>0</v>
      </c>
    </row>
    <row r="118" spans="1:28" ht="15">
      <c r="A118">
        <f t="shared" si="10"/>
        <v>872</v>
      </c>
      <c r="B118" t="str">
        <f t="shared" si="11"/>
        <v>Not Close</v>
      </c>
      <c r="C118">
        <f t="shared" si="13"/>
        <v>2.532446218542716</v>
      </c>
      <c r="D118">
        <f>SQRT(SUM(Distcalc!A113:V113))</f>
        <v>40.281023000940024</v>
      </c>
      <c r="E118">
        <f t="shared" si="12"/>
        <v>150</v>
      </c>
      <c r="F118" s="8">
        <v>872</v>
      </c>
      <c r="G118" s="77">
        <v>567.3</v>
      </c>
      <c r="H118" s="77">
        <v>4.6385129347267435</v>
      </c>
      <c r="I118" s="77">
        <v>27.558323160146493</v>
      </c>
      <c r="J118" s="84">
        <v>30.83916083916084</v>
      </c>
      <c r="K118" s="84">
        <v>5.306293706293706</v>
      </c>
      <c r="L118" s="78">
        <v>71.37062937062937</v>
      </c>
      <c r="M118" s="84">
        <v>11.253146853146854</v>
      </c>
      <c r="N118" s="85">
        <v>64.09467323187108</v>
      </c>
      <c r="O118" s="85">
        <v>3.653760071620412</v>
      </c>
      <c r="P118" s="79">
        <v>2.0611478170747506</v>
      </c>
      <c r="Q118" s="79">
        <v>3.4531675087446563</v>
      </c>
      <c r="R118" s="79">
        <v>1.8558103381267004</v>
      </c>
      <c r="S118" s="80">
        <v>0.14380101049358723</v>
      </c>
      <c r="T118" s="80">
        <v>1.1769659282290452</v>
      </c>
      <c r="U118" s="80">
        <v>0.46119963725871227</v>
      </c>
      <c r="V118" s="80">
        <v>0.779246016323358</v>
      </c>
      <c r="W118" s="80">
        <v>0.11529990931467807</v>
      </c>
      <c r="X118" s="86">
        <v>39.983741159255345</v>
      </c>
      <c r="Y118" s="87">
        <v>87.81383598911776</v>
      </c>
      <c r="Z118" s="78">
        <v>79.73049128157528</v>
      </c>
      <c r="AA118" s="81">
        <v>4.954253132665915</v>
      </c>
      <c r="AB118" s="82">
        <v>7.013214146910221</v>
      </c>
    </row>
    <row r="119" spans="1:28" ht="15">
      <c r="A119">
        <f t="shared" si="10"/>
        <v>873</v>
      </c>
      <c r="B119" t="str">
        <f t="shared" si="11"/>
        <v>Not Close</v>
      </c>
      <c r="C119">
        <f t="shared" si="13"/>
        <v>2.0794624474680234</v>
      </c>
      <c r="D119">
        <f>SQRT(SUM(Distcalc!A114:V114))</f>
        <v>33.075875042373625</v>
      </c>
      <c r="E119">
        <f t="shared" si="12"/>
        <v>129</v>
      </c>
      <c r="F119" s="8">
        <v>873</v>
      </c>
      <c r="G119" s="77">
        <v>475.1</v>
      </c>
      <c r="H119" s="77">
        <v>8.142783238489395</v>
      </c>
      <c r="I119" s="77">
        <v>22.60578032465187</v>
      </c>
      <c r="J119" s="84">
        <v>23.529320134275235</v>
      </c>
      <c r="K119" s="84">
        <v>7.618795417195641</v>
      </c>
      <c r="L119" s="78">
        <v>56.17284431394235</v>
      </c>
      <c r="M119" s="84">
        <v>14.046715942457922</v>
      </c>
      <c r="N119" s="85">
        <v>48.373198285936894</v>
      </c>
      <c r="O119" s="85">
        <v>9.118815738215815</v>
      </c>
      <c r="P119" s="79">
        <v>1.7837768226525652</v>
      </c>
      <c r="Q119" s="79">
        <v>1.196052864570757</v>
      </c>
      <c r="R119" s="79">
        <v>0.3819964263292606</v>
      </c>
      <c r="S119" s="80">
        <v>0.4124209204616796</v>
      </c>
      <c r="T119" s="80">
        <v>1.0543938442716634</v>
      </c>
      <c r="U119" s="80">
        <v>0.2651277345825083</v>
      </c>
      <c r="V119" s="80">
        <v>0.5515043222098807</v>
      </c>
      <c r="W119" s="80">
        <v>0.15083466138664864</v>
      </c>
      <c r="X119" s="86">
        <v>32.958154774430696</v>
      </c>
      <c r="Y119" s="87">
        <v>84.13515558345809</v>
      </c>
      <c r="Z119" s="78">
        <v>66.01350894161384</v>
      </c>
      <c r="AA119" s="81">
        <v>4.504041935830537</v>
      </c>
      <c r="AB119" s="82">
        <v>18.565380467152814</v>
      </c>
    </row>
    <row r="120" spans="1:28" ht="15">
      <c r="A120">
        <f t="shared" si="10"/>
        <v>874</v>
      </c>
      <c r="B120" t="str">
        <f t="shared" si="11"/>
        <v>Not Close</v>
      </c>
      <c r="C120">
        <f t="shared" si="13"/>
        <v>1.483004274287925</v>
      </c>
      <c r="D120">
        <f>SQRT(SUM(Distcalc!A115:V115))</f>
        <v>23.588627014341732</v>
      </c>
      <c r="E120">
        <f t="shared" si="12"/>
        <v>27</v>
      </c>
      <c r="F120" s="8">
        <v>874</v>
      </c>
      <c r="G120" s="77">
        <v>395.7</v>
      </c>
      <c r="H120" s="77">
        <v>17.553415799831317</v>
      </c>
      <c r="I120" s="77">
        <v>21.690801550071384</v>
      </c>
      <c r="J120" s="84">
        <v>13.49423159415709</v>
      </c>
      <c r="K120" s="84">
        <v>14.632108911114623</v>
      </c>
      <c r="L120" s="78">
        <v>37.32192445758923</v>
      </c>
      <c r="M120" s="84">
        <v>20.68724177635292</v>
      </c>
      <c r="N120" s="85">
        <v>29.55669474492446</v>
      </c>
      <c r="O120" s="85">
        <v>16.25527878774192</v>
      </c>
      <c r="P120" s="79">
        <v>2.6945341472845</v>
      </c>
      <c r="Q120" s="79">
        <v>2.5246281945858815</v>
      </c>
      <c r="R120" s="79">
        <v>6.577320822736901</v>
      </c>
      <c r="S120" s="80">
        <v>0.12470661271789622</v>
      </c>
      <c r="T120" s="80">
        <v>2.0023852181821153</v>
      </c>
      <c r="U120" s="80">
        <v>0.6393256040646732</v>
      </c>
      <c r="V120" s="80">
        <v>1.350534495809531</v>
      </c>
      <c r="W120" s="80">
        <v>0.27773088421889547</v>
      </c>
      <c r="X120" s="86">
        <v>20.239454652410117</v>
      </c>
      <c r="Y120" s="87">
        <v>81.55921385822656</v>
      </c>
      <c r="Z120" s="78">
        <v>59.274819988381985</v>
      </c>
      <c r="AA120" s="81">
        <v>6.223741269605393</v>
      </c>
      <c r="AB120" s="82">
        <v>4.429535318110776</v>
      </c>
    </row>
    <row r="121" spans="1:28" ht="15">
      <c r="A121">
        <f t="shared" si="10"/>
        <v>876</v>
      </c>
      <c r="B121" t="str">
        <f t="shared" si="11"/>
        <v>Not Close</v>
      </c>
      <c r="C121">
        <f t="shared" si="13"/>
        <v>1.7855420196122511</v>
      </c>
      <c r="D121">
        <f>SQRT(SUM(Distcalc!A116:V116))</f>
        <v>28.400784440956066</v>
      </c>
      <c r="E121">
        <f t="shared" si="12"/>
        <v>72</v>
      </c>
      <c r="F121" s="8">
        <v>876</v>
      </c>
      <c r="G121" s="77">
        <v>349</v>
      </c>
      <c r="H121" s="77">
        <v>21.134129584610506</v>
      </c>
      <c r="I121" s="77">
        <v>28.548303893839943</v>
      </c>
      <c r="J121" s="84">
        <v>11.307654734491662</v>
      </c>
      <c r="K121" s="84">
        <v>8.30018840276324</v>
      </c>
      <c r="L121" s="78">
        <v>39.04123927150931</v>
      </c>
      <c r="M121" s="84">
        <v>27.995255041518384</v>
      </c>
      <c r="N121" s="85">
        <v>27.681250436117505</v>
      </c>
      <c r="O121" s="85">
        <v>15.539739027283511</v>
      </c>
      <c r="P121" s="79">
        <v>1.0783643217279277</v>
      </c>
      <c r="Q121" s="79">
        <v>0.2242616067310292</v>
      </c>
      <c r="R121" s="79">
        <v>0.034991172681437185</v>
      </c>
      <c r="S121" s="80">
        <v>0.04771523547468707</v>
      </c>
      <c r="T121" s="80">
        <v>0.19801822721995133</v>
      </c>
      <c r="U121" s="80">
        <v>0.10656402589346778</v>
      </c>
      <c r="V121" s="80">
        <v>0.07554912283492118</v>
      </c>
      <c r="W121" s="80">
        <v>0.024652871661921653</v>
      </c>
      <c r="X121" s="86">
        <v>17.647467243277557</v>
      </c>
      <c r="Y121" s="87">
        <v>78.2346953382215</v>
      </c>
      <c r="Z121" s="78">
        <v>63.39285714285714</v>
      </c>
      <c r="AA121" s="81">
        <v>4.732518007202882</v>
      </c>
      <c r="AB121" s="82">
        <v>0.7634437675949931</v>
      </c>
    </row>
    <row r="122" spans="1:28" ht="15">
      <c r="A122">
        <f t="shared" si="10"/>
        <v>877</v>
      </c>
      <c r="B122" t="str">
        <f t="shared" si="11"/>
        <v>Not Close</v>
      </c>
      <c r="C122">
        <f t="shared" si="13"/>
        <v>2.0876903269543607</v>
      </c>
      <c r="D122">
        <f>SQRT(SUM(Distcalc!A117:V117))</f>
        <v>33.20674747725946</v>
      </c>
      <c r="E122">
        <f t="shared" si="12"/>
        <v>131</v>
      </c>
      <c r="F122" s="8">
        <v>877</v>
      </c>
      <c r="G122" s="77">
        <v>465.3</v>
      </c>
      <c r="H122" s="77">
        <v>9.135067376997807</v>
      </c>
      <c r="I122" s="77">
        <v>29.700817798547263</v>
      </c>
      <c r="J122" s="84">
        <v>19.862078230302487</v>
      </c>
      <c r="K122" s="84">
        <v>6.7192082932181</v>
      </c>
      <c r="L122" s="78">
        <v>55.35006605019815</v>
      </c>
      <c r="M122" s="84">
        <v>19.99641761637149</v>
      </c>
      <c r="N122" s="85">
        <v>44.270005151060445</v>
      </c>
      <c r="O122" s="85">
        <v>10.414100468074624</v>
      </c>
      <c r="P122" s="79">
        <v>1.0601894890915204</v>
      </c>
      <c r="Q122" s="79">
        <v>0.8915679332238859</v>
      </c>
      <c r="R122" s="79">
        <v>0.5830053207271001</v>
      </c>
      <c r="S122" s="80">
        <v>0.07516268765947347</v>
      </c>
      <c r="T122" s="80">
        <v>0.45888798781573276</v>
      </c>
      <c r="U122" s="80">
        <v>0.10582115236267974</v>
      </c>
      <c r="V122" s="80">
        <v>0.19235714144431038</v>
      </c>
      <c r="W122" s="80">
        <v>0.04499871432244793</v>
      </c>
      <c r="X122" s="86">
        <v>27.44728616257944</v>
      </c>
      <c r="Y122" s="87">
        <v>82.55879502343889</v>
      </c>
      <c r="Z122" s="78">
        <v>71.54686398872445</v>
      </c>
      <c r="AA122" s="81">
        <v>4.117923420249002</v>
      </c>
      <c r="AB122" s="82">
        <v>4.912771723005716</v>
      </c>
    </row>
    <row r="123" spans="1:28" ht="15">
      <c r="A123">
        <f t="shared" si="10"/>
        <v>878</v>
      </c>
      <c r="B123" t="str">
        <f t="shared" si="11"/>
        <v>Not Close</v>
      </c>
      <c r="C123">
        <f t="shared" si="13"/>
        <v>2.059273545932554</v>
      </c>
      <c r="D123">
        <f>SQRT(SUM(Distcalc!A118:V118))</f>
        <v>32.75475090510293</v>
      </c>
      <c r="E123">
        <f t="shared" si="12"/>
        <v>125</v>
      </c>
      <c r="F123" s="8">
        <v>878</v>
      </c>
      <c r="G123" s="77">
        <v>352.2</v>
      </c>
      <c r="H123" s="77">
        <v>9.836437046802901</v>
      </c>
      <c r="I123" s="77">
        <v>19.46906086990246</v>
      </c>
      <c r="J123" s="84">
        <v>19.853003653666413</v>
      </c>
      <c r="K123" s="84">
        <v>7.145891749511428</v>
      </c>
      <c r="L123" s="78">
        <v>55.53289715920356</v>
      </c>
      <c r="M123" s="84">
        <v>17.805959158240576</v>
      </c>
      <c r="N123" s="85">
        <v>38.84399368240635</v>
      </c>
      <c r="O123" s="85">
        <v>10.294419695027374</v>
      </c>
      <c r="P123" s="79">
        <v>0.8735274296991287</v>
      </c>
      <c r="Q123" s="79">
        <v>0.25093817113902883</v>
      </c>
      <c r="R123" s="79">
        <v>0.03751344790118958</v>
      </c>
      <c r="S123" s="80">
        <v>0.07636666179885021</v>
      </c>
      <c r="T123" s="80">
        <v>0.37406266621471895</v>
      </c>
      <c r="U123" s="80">
        <v>0.05640414845143148</v>
      </c>
      <c r="V123" s="80">
        <v>0.11321022670180428</v>
      </c>
      <c r="W123" s="80">
        <v>0.01969456014812453</v>
      </c>
      <c r="X123" s="86">
        <v>27.796381724096435</v>
      </c>
      <c r="Y123" s="87">
        <v>80.80008145777259</v>
      </c>
      <c r="Z123" s="78">
        <v>70.19532363843742</v>
      </c>
      <c r="AA123" s="81">
        <v>3.9064727687482175</v>
      </c>
      <c r="AB123" s="82">
        <v>27.22712651008375</v>
      </c>
    </row>
    <row r="124" spans="1:28" ht="15">
      <c r="A124">
        <f t="shared" si="10"/>
        <v>879</v>
      </c>
      <c r="B124" t="str">
        <f t="shared" si="11"/>
        <v>Not Close</v>
      </c>
      <c r="C124">
        <f t="shared" si="13"/>
        <v>1.6908455499164812</v>
      </c>
      <c r="D124">
        <f>SQRT(SUM(Distcalc!A119:V119))</f>
        <v>26.894544882542796</v>
      </c>
      <c r="E124">
        <f t="shared" si="12"/>
        <v>54</v>
      </c>
      <c r="F124" s="8">
        <v>879</v>
      </c>
      <c r="G124" s="77">
        <v>345.8</v>
      </c>
      <c r="H124" s="77">
        <v>15.17774343122102</v>
      </c>
      <c r="I124" s="77">
        <v>19.91638229939528</v>
      </c>
      <c r="J124" s="84">
        <v>10.339984785534554</v>
      </c>
      <c r="K124" s="84">
        <v>10.874441648623872</v>
      </c>
      <c r="L124" s="78">
        <v>37.06867965747947</v>
      </c>
      <c r="M124" s="84">
        <v>22.572024889305013</v>
      </c>
      <c r="N124" s="85">
        <v>32.10849839008684</v>
      </c>
      <c r="O124" s="85">
        <v>13.696946043516443</v>
      </c>
      <c r="P124" s="79">
        <v>1.2820612830753868</v>
      </c>
      <c r="Q124" s="79">
        <v>0.34128494757863204</v>
      </c>
      <c r="R124" s="79">
        <v>0.07878806789815278</v>
      </c>
      <c r="S124" s="80">
        <v>0.14002433849226162</v>
      </c>
      <c r="T124" s="80">
        <v>0.4754586869695457</v>
      </c>
      <c r="U124" s="80">
        <v>0.13378369945082377</v>
      </c>
      <c r="V124" s="80">
        <v>0.431384173739391</v>
      </c>
      <c r="W124" s="80">
        <v>0.08931914628057913</v>
      </c>
      <c r="X124" s="86">
        <v>21.455589072443757</v>
      </c>
      <c r="Y124" s="87">
        <v>79.5416250624064</v>
      </c>
      <c r="Z124" s="78">
        <v>58.69431966845673</v>
      </c>
      <c r="AA124" s="81">
        <v>4.222053482393625</v>
      </c>
      <c r="AB124" s="82">
        <v>0</v>
      </c>
    </row>
    <row r="125" spans="1:28" ht="15">
      <c r="A125">
        <f t="shared" si="10"/>
        <v>880</v>
      </c>
      <c r="B125" t="str">
        <f t="shared" si="11"/>
        <v>Not Close</v>
      </c>
      <c r="C125">
        <f t="shared" si="13"/>
        <v>1.8383599111872524</v>
      </c>
      <c r="D125">
        <f>SQRT(SUM(Distcalc!A120:V120))</f>
        <v>29.240904436324843</v>
      </c>
      <c r="E125">
        <f t="shared" si="12"/>
        <v>86</v>
      </c>
      <c r="F125" s="8">
        <v>880</v>
      </c>
      <c r="G125" s="77">
        <v>326.9</v>
      </c>
      <c r="H125" s="77">
        <v>15.711252653927813</v>
      </c>
      <c r="I125" s="77">
        <v>18.670537442310557</v>
      </c>
      <c r="J125" s="84">
        <v>13.42453698147926</v>
      </c>
      <c r="K125" s="84">
        <v>8.352334093363735</v>
      </c>
      <c r="L125" s="78">
        <v>44.42177687107484</v>
      </c>
      <c r="M125" s="84">
        <v>24.036961478459137</v>
      </c>
      <c r="N125" s="85">
        <v>31.53282919217381</v>
      </c>
      <c r="O125" s="85">
        <v>13.12767574920978</v>
      </c>
      <c r="P125" s="79">
        <v>1.0843088294809826</v>
      </c>
      <c r="Q125" s="79">
        <v>0.3077299001977718</v>
      </c>
      <c r="R125" s="79">
        <v>0.060324223611970165</v>
      </c>
      <c r="S125" s="80">
        <v>0.07559617895677273</v>
      </c>
      <c r="T125" s="80">
        <v>0.39019845905970574</v>
      </c>
      <c r="U125" s="80">
        <v>0.05574263700852939</v>
      </c>
      <c r="V125" s="80">
        <v>0.10690368741361801</v>
      </c>
      <c r="W125" s="80">
        <v>0.029016715155124884</v>
      </c>
      <c r="X125" s="86">
        <v>20.645987739042916</v>
      </c>
      <c r="Y125" s="87">
        <v>76.1398605670477</v>
      </c>
      <c r="Z125" s="78">
        <v>66.80901542111506</v>
      </c>
      <c r="AA125" s="81">
        <v>3.8434163701067616</v>
      </c>
      <c r="AB125" s="82">
        <v>0.581861498636978</v>
      </c>
    </row>
    <row r="126" spans="1:28" ht="15">
      <c r="A126">
        <f t="shared" si="10"/>
        <v>881</v>
      </c>
      <c r="B126" t="str">
        <f t="shared" si="11"/>
        <v>Not Close</v>
      </c>
      <c r="C126">
        <f t="shared" si="13"/>
        <v>1.9545113636008844</v>
      </c>
      <c r="D126">
        <f>SQRT(SUM(Distcalc!A121:V121))</f>
        <v>31.08840638602407</v>
      </c>
      <c r="E126">
        <f t="shared" si="12"/>
        <v>103</v>
      </c>
      <c r="F126" s="8">
        <v>881</v>
      </c>
      <c r="G126" s="77">
        <v>474.8</v>
      </c>
      <c r="H126" s="77">
        <v>9.799795587085914</v>
      </c>
      <c r="I126" s="77">
        <v>24.99824426821099</v>
      </c>
      <c r="J126" s="84">
        <v>19.23214590365194</v>
      </c>
      <c r="K126" s="84">
        <v>8.374005225181227</v>
      </c>
      <c r="L126" s="78">
        <v>54.5967879519765</v>
      </c>
      <c r="M126" s="84">
        <v>18.16503142802664</v>
      </c>
      <c r="N126" s="85">
        <v>41.858301965704726</v>
      </c>
      <c r="O126" s="85">
        <v>8.837139272271017</v>
      </c>
      <c r="P126" s="79">
        <v>1.4986506045191295</v>
      </c>
      <c r="Q126" s="79">
        <v>0.8938085673876119</v>
      </c>
      <c r="R126" s="79">
        <v>0.24842367214963973</v>
      </c>
      <c r="S126" s="80">
        <v>0.1971172233954536</v>
      </c>
      <c r="T126" s="80">
        <v>0.7056610028652678</v>
      </c>
      <c r="U126" s="80">
        <v>0.32692612660709375</v>
      </c>
      <c r="V126" s="80">
        <v>0.8713485415693458</v>
      </c>
      <c r="W126" s="80">
        <v>0.14423211467960018</v>
      </c>
      <c r="X126" s="86">
        <v>22.99022422624261</v>
      </c>
      <c r="Y126" s="87">
        <v>82.07395734891327</v>
      </c>
      <c r="Z126" s="78">
        <v>71.30499373268752</v>
      </c>
      <c r="AA126" s="81">
        <v>4.50816641992885</v>
      </c>
      <c r="AB126" s="82">
        <v>12.022787238973958</v>
      </c>
    </row>
    <row r="127" spans="1:28" ht="15">
      <c r="A127">
        <f t="shared" si="10"/>
        <v>882</v>
      </c>
      <c r="B127" t="str">
        <f t="shared" si="11"/>
        <v>Not Close</v>
      </c>
      <c r="C127">
        <f t="shared" si="13"/>
        <v>1.6654310980825928</v>
      </c>
      <c r="D127">
        <f>SQRT(SUM(Distcalc!A122:V122))</f>
        <v>26.49030327954985</v>
      </c>
      <c r="E127">
        <f t="shared" si="12"/>
        <v>52</v>
      </c>
      <c r="F127" s="8">
        <v>882</v>
      </c>
      <c r="G127" s="77">
        <v>424.9</v>
      </c>
      <c r="H127" s="77">
        <v>15.284461854131692</v>
      </c>
      <c r="I127" s="77">
        <v>20.754931858731826</v>
      </c>
      <c r="J127" s="84">
        <v>13.803940210214968</v>
      </c>
      <c r="K127" s="84">
        <v>12.63138435535837</v>
      </c>
      <c r="L127" s="78">
        <v>39.1380129931865</v>
      </c>
      <c r="M127" s="84">
        <v>19.70369196640786</v>
      </c>
      <c r="N127" s="85">
        <v>38.2140876317249</v>
      </c>
      <c r="O127" s="85">
        <v>10.213136835433009</v>
      </c>
      <c r="P127" s="79">
        <v>2.1024081815983138</v>
      </c>
      <c r="Q127" s="79">
        <v>1.042278501422336</v>
      </c>
      <c r="R127" s="79">
        <v>0.6098193000034551</v>
      </c>
      <c r="S127" s="80">
        <v>0.5372628960370383</v>
      </c>
      <c r="T127" s="80">
        <v>0.8948623155858065</v>
      </c>
      <c r="U127" s="80">
        <v>0.3017425053841458</v>
      </c>
      <c r="V127" s="80">
        <v>1.5709037303205151</v>
      </c>
      <c r="W127" s="80">
        <v>0.22745856798995728</v>
      </c>
      <c r="X127" s="86">
        <v>21.825331920552408</v>
      </c>
      <c r="Y127" s="87">
        <v>80.19786016192747</v>
      </c>
      <c r="Z127" s="78">
        <v>65.16778703232545</v>
      </c>
      <c r="AA127" s="81">
        <v>4.653311550925307</v>
      </c>
      <c r="AB127" s="82">
        <v>0</v>
      </c>
    </row>
    <row r="128" spans="1:28" ht="15">
      <c r="A128">
        <f t="shared" si="10"/>
        <v>883</v>
      </c>
      <c r="B128" t="str">
        <f t="shared" si="11"/>
        <v>Not Close</v>
      </c>
      <c r="C128">
        <f t="shared" si="13"/>
        <v>1.4205355601942709</v>
      </c>
      <c r="D128">
        <f>SQRT(SUM(Distcalc!A123:V123))</f>
        <v>22.595001289609215</v>
      </c>
      <c r="E128">
        <f t="shared" si="12"/>
        <v>18</v>
      </c>
      <c r="F128" s="8">
        <v>883</v>
      </c>
      <c r="G128" s="77">
        <v>391.1</v>
      </c>
      <c r="H128" s="77">
        <v>14.159837871178077</v>
      </c>
      <c r="I128" s="77">
        <v>24.761326041455675</v>
      </c>
      <c r="J128" s="84">
        <v>8.694639900662251</v>
      </c>
      <c r="K128" s="84">
        <v>13.195881622516556</v>
      </c>
      <c r="L128" s="78">
        <v>45.51945364238411</v>
      </c>
      <c r="M128" s="84">
        <v>18.78621688741722</v>
      </c>
      <c r="N128" s="85">
        <v>31.793133780042947</v>
      </c>
      <c r="O128" s="85">
        <v>13.168447468501798</v>
      </c>
      <c r="P128" s="79">
        <v>1.9650613487207127</v>
      </c>
      <c r="Q128" s="79">
        <v>1.4165689103072192</v>
      </c>
      <c r="R128" s="79">
        <v>0.33860689261596016</v>
      </c>
      <c r="S128" s="80">
        <v>0.4324529976855522</v>
      </c>
      <c r="T128" s="80">
        <v>1.0456231571605212</v>
      </c>
      <c r="U128" s="80">
        <v>0.8471513268444247</v>
      </c>
      <c r="V128" s="80">
        <v>6.177356456675438</v>
      </c>
      <c r="W128" s="80">
        <v>0.7894486541327161</v>
      </c>
      <c r="X128" s="86">
        <v>17.43742251249929</v>
      </c>
      <c r="Y128" s="87">
        <v>82.9396658317745</v>
      </c>
      <c r="Z128" s="78">
        <v>66.20050358443058</v>
      </c>
      <c r="AA128" s="81">
        <v>5.9147114012156585</v>
      </c>
      <c r="AB128" s="82">
        <v>2.093782695539139</v>
      </c>
    </row>
    <row r="129" spans="1:28" ht="15">
      <c r="A129">
        <f t="shared" si="10"/>
        <v>884</v>
      </c>
      <c r="B129" t="str">
        <f t="shared" si="11"/>
        <v>Not Close</v>
      </c>
      <c r="C129">
        <f t="shared" si="13"/>
        <v>2.088161165603728</v>
      </c>
      <c r="D129">
        <f>SQRT(SUM(Distcalc!A124:V124))</f>
        <v>33.21423662444294</v>
      </c>
      <c r="E129">
        <f t="shared" si="12"/>
        <v>132</v>
      </c>
      <c r="F129" s="8">
        <v>884</v>
      </c>
      <c r="G129" s="77">
        <v>358.9</v>
      </c>
      <c r="H129" s="77">
        <v>8.013411567476949</v>
      </c>
      <c r="I129" s="77">
        <v>18.951823799469228</v>
      </c>
      <c r="J129" s="84">
        <v>19.12673879443586</v>
      </c>
      <c r="K129" s="84">
        <v>8.812651799514242</v>
      </c>
      <c r="L129" s="78">
        <v>57.08213733716052</v>
      </c>
      <c r="M129" s="84">
        <v>17.164385073967765</v>
      </c>
      <c r="N129" s="85">
        <v>37.430645651033764</v>
      </c>
      <c r="O129" s="85">
        <v>10.078118530377896</v>
      </c>
      <c r="P129" s="79">
        <v>0.6921848515072734</v>
      </c>
      <c r="Q129" s="79">
        <v>0.26706344664453857</v>
      </c>
      <c r="R129" s="79">
        <v>0.0436021953705369</v>
      </c>
      <c r="S129" s="80">
        <v>0.017440878148214763</v>
      </c>
      <c r="T129" s="80">
        <v>0.30521536759375834</v>
      </c>
      <c r="U129" s="80">
        <v>0.05613782653956627</v>
      </c>
      <c r="V129" s="80">
        <v>0.0872043907410738</v>
      </c>
      <c r="W129" s="80">
        <v>0.03706186606495637</v>
      </c>
      <c r="X129" s="86">
        <v>27.49305747489504</v>
      </c>
      <c r="Y129" s="87">
        <v>80.86463153419776</v>
      </c>
      <c r="Z129" s="78">
        <v>67.68983260766863</v>
      </c>
      <c r="AA129" s="81">
        <v>4.129266206156871</v>
      </c>
      <c r="AB129" s="82">
        <v>44.29874044158124</v>
      </c>
    </row>
    <row r="130" spans="1:28" ht="15">
      <c r="A130">
        <f t="shared" si="10"/>
        <v>885</v>
      </c>
      <c r="B130" t="str">
        <f t="shared" si="11"/>
        <v>Not Close</v>
      </c>
      <c r="C130">
        <f t="shared" si="13"/>
        <v>2.042890704244627</v>
      </c>
      <c r="D130">
        <f>SQRT(SUM(Distcalc!A125:V125))</f>
        <v>32.49416585574623</v>
      </c>
      <c r="E130">
        <f t="shared" si="12"/>
        <v>121</v>
      </c>
      <c r="F130" s="8">
        <v>885</v>
      </c>
      <c r="G130" s="77">
        <v>405.8</v>
      </c>
      <c r="H130" s="77">
        <v>8.51375</v>
      </c>
      <c r="I130" s="77">
        <v>24.176734201163832</v>
      </c>
      <c r="J130" s="84">
        <v>19.965855518580145</v>
      </c>
      <c r="K130" s="84">
        <v>7.794301164725457</v>
      </c>
      <c r="L130" s="78">
        <v>58.73024126455907</v>
      </c>
      <c r="M130" s="84">
        <v>18.355691902384912</v>
      </c>
      <c r="N130" s="85">
        <v>42.15772094192285</v>
      </c>
      <c r="O130" s="85">
        <v>10.216586786385975</v>
      </c>
      <c r="P130" s="79">
        <v>1.2443281069786583</v>
      </c>
      <c r="Q130" s="79">
        <v>0.6418578198382462</v>
      </c>
      <c r="R130" s="79">
        <v>0.8803025245112326</v>
      </c>
      <c r="S130" s="80">
        <v>0.2324394306293704</v>
      </c>
      <c r="T130" s="80">
        <v>0.38963631000637616</v>
      </c>
      <c r="U130" s="80">
        <v>0.22519777663559823</v>
      </c>
      <c r="V130" s="80">
        <v>0.13547191739568928</v>
      </c>
      <c r="W130" s="80">
        <v>0.058286483364507764</v>
      </c>
      <c r="X130" s="86">
        <v>27.2110538730231</v>
      </c>
      <c r="Y130" s="87">
        <v>81.34973832901483</v>
      </c>
      <c r="Z130" s="78">
        <v>70.82851862821578</v>
      </c>
      <c r="AA130" s="81">
        <v>4.002219283571878</v>
      </c>
      <c r="AB130" s="82">
        <v>17.35382898039278</v>
      </c>
    </row>
    <row r="131" spans="1:28" ht="15">
      <c r="A131">
        <f t="shared" si="10"/>
        <v>886</v>
      </c>
      <c r="B131" t="str">
        <f t="shared" si="11"/>
        <v>Not Close</v>
      </c>
      <c r="C131">
        <f t="shared" si="13"/>
        <v>1.8256612481271433</v>
      </c>
      <c r="D131">
        <f>SQRT(SUM(Distcalc!A126:V126))</f>
        <v>29.038919835404158</v>
      </c>
      <c r="E131">
        <f t="shared" si="12"/>
        <v>80</v>
      </c>
      <c r="F131" s="8">
        <v>886</v>
      </c>
      <c r="G131" s="77">
        <v>444.5</v>
      </c>
      <c r="H131" s="77">
        <v>10.68909464238184</v>
      </c>
      <c r="I131" s="77">
        <v>24.20389349758668</v>
      </c>
      <c r="J131" s="84">
        <v>17.50896712364409</v>
      </c>
      <c r="K131" s="84">
        <v>10.563550423421693</v>
      </c>
      <c r="L131" s="78">
        <v>50.94905930381668</v>
      </c>
      <c r="M131" s="84">
        <v>19.527886360679705</v>
      </c>
      <c r="N131" s="85">
        <v>39.89527984756712</v>
      </c>
      <c r="O131" s="85">
        <v>10.039502424364475</v>
      </c>
      <c r="P131" s="79">
        <v>1.5103092079194393</v>
      </c>
      <c r="Q131" s="79">
        <v>1.239017858362824</v>
      </c>
      <c r="R131" s="79">
        <v>0.16437345430199352</v>
      </c>
      <c r="S131" s="80">
        <v>0.23098364463634255</v>
      </c>
      <c r="T131" s="80">
        <v>1.2101192834793064</v>
      </c>
      <c r="U131" s="80">
        <v>0.22497164797026797</v>
      </c>
      <c r="V131" s="80">
        <v>0.7872299725361063</v>
      </c>
      <c r="W131" s="80">
        <v>0.09564540150573189</v>
      </c>
      <c r="X131" s="86">
        <v>24.675008854536486</v>
      </c>
      <c r="Y131" s="87">
        <v>81.54480987060543</v>
      </c>
      <c r="Z131" s="78">
        <v>67.29597548370478</v>
      </c>
      <c r="AA131" s="81">
        <v>5.0592928449007495</v>
      </c>
      <c r="AB131" s="82">
        <v>13.762826731523358</v>
      </c>
    </row>
    <row r="132" spans="1:28" ht="15">
      <c r="A132">
        <f t="shared" si="10"/>
        <v>887</v>
      </c>
      <c r="B132" t="str">
        <f t="shared" si="11"/>
        <v>Not Close</v>
      </c>
      <c r="C132">
        <f t="shared" si="13"/>
        <v>1.659694516426656</v>
      </c>
      <c r="D132">
        <f>SQRT(SUM(Distcalc!A127:V127))</f>
        <v>26.39905736248452</v>
      </c>
      <c r="E132">
        <f t="shared" si="12"/>
        <v>51</v>
      </c>
      <c r="F132" s="8">
        <v>887</v>
      </c>
      <c r="G132" s="77">
        <v>402.8</v>
      </c>
      <c r="H132" s="77">
        <v>10.702571277840219</v>
      </c>
      <c r="I132" s="77">
        <v>23.37040370275135</v>
      </c>
      <c r="J132" s="84">
        <v>10.155102040816326</v>
      </c>
      <c r="K132" s="84">
        <v>10.628571428571428</v>
      </c>
      <c r="L132" s="78">
        <v>46.05714285714286</v>
      </c>
      <c r="M132" s="84">
        <v>20.955102040816325</v>
      </c>
      <c r="N132" s="85">
        <v>32.29693980861556</v>
      </c>
      <c r="O132" s="85">
        <v>13.19278879127339</v>
      </c>
      <c r="P132" s="79">
        <v>1.9611632092450506</v>
      </c>
      <c r="Q132" s="79">
        <v>2.702282845505352</v>
      </c>
      <c r="R132" s="79">
        <v>0.5744056076536895</v>
      </c>
      <c r="S132" s="80">
        <v>0.4940797575068675</v>
      </c>
      <c r="T132" s="80">
        <v>0.98437055981813</v>
      </c>
      <c r="U132" s="80">
        <v>0.5410628019323672</v>
      </c>
      <c r="V132" s="80">
        <v>1.7967225537558018</v>
      </c>
      <c r="W132" s="80">
        <v>0.18679549114331723</v>
      </c>
      <c r="X132" s="86">
        <v>19.132016854226144</v>
      </c>
      <c r="Y132" s="87">
        <v>81.97063559723406</v>
      </c>
      <c r="Z132" s="78">
        <v>67.6524588311725</v>
      </c>
      <c r="AA132" s="81">
        <v>5.420444595090811</v>
      </c>
      <c r="AB132" s="82">
        <v>2.923557828928673</v>
      </c>
    </row>
    <row r="133" spans="1:28" ht="15">
      <c r="A133">
        <f t="shared" si="10"/>
        <v>888</v>
      </c>
      <c r="B133" t="str">
        <f t="shared" si="11"/>
        <v>Not Close</v>
      </c>
      <c r="C133">
        <f t="shared" si="13"/>
        <v>1.8713921416549921</v>
      </c>
      <c r="D133">
        <f>SQRT(SUM(Distcalc!A128:V128))</f>
        <v>29.76631422607708</v>
      </c>
      <c r="E133">
        <f t="shared" si="12"/>
        <v>94</v>
      </c>
      <c r="F133" s="8">
        <v>888</v>
      </c>
      <c r="G133" s="77">
        <v>399.6</v>
      </c>
      <c r="H133" s="77">
        <v>14.007498858994877</v>
      </c>
      <c r="I133" s="77">
        <v>26.16541006908628</v>
      </c>
      <c r="J133" s="84">
        <v>15.488111410280398</v>
      </c>
      <c r="K133" s="84">
        <v>10.478878738825212</v>
      </c>
      <c r="L133" s="78">
        <v>47.129737336597984</v>
      </c>
      <c r="M133" s="84">
        <v>21.13061586392588</v>
      </c>
      <c r="N133" s="85">
        <v>35.69763231027762</v>
      </c>
      <c r="O133" s="85">
        <v>11.71678866568742</v>
      </c>
      <c r="P133" s="79">
        <v>1.0862781824902954</v>
      </c>
      <c r="Q133" s="79">
        <v>1.6401741938072583</v>
      </c>
      <c r="R133" s="79">
        <v>3.082199090101158</v>
      </c>
      <c r="S133" s="80">
        <v>0.4960989090263365</v>
      </c>
      <c r="T133" s="80">
        <v>0.4368504762498303</v>
      </c>
      <c r="U133" s="80">
        <v>0.15273119054347203</v>
      </c>
      <c r="V133" s="80">
        <v>0.16143917345875106</v>
      </c>
      <c r="W133" s="80">
        <v>0.03568565547633947</v>
      </c>
      <c r="X133" s="86">
        <v>24.996760561614117</v>
      </c>
      <c r="Y133" s="87">
        <v>79.6045380543122</v>
      </c>
      <c r="Z133" s="78">
        <v>70.9949042814916</v>
      </c>
      <c r="AA133" s="81">
        <v>4.589169029153797</v>
      </c>
      <c r="AB133" s="82">
        <v>9.51133702540426</v>
      </c>
    </row>
    <row r="134" spans="1:28" ht="15">
      <c r="A134">
        <f t="shared" si="10"/>
        <v>889</v>
      </c>
      <c r="B134" t="str">
        <f t="shared" si="11"/>
        <v>Not Close</v>
      </c>
      <c r="C134">
        <f aca="true" t="shared" si="14" ref="C134:C156">D134/SQRT(SUM(G$3:AB$3))</f>
        <v>1.5741589621601795</v>
      </c>
      <c r="D134">
        <f>SQRT(SUM(Distcalc!A129:V129))</f>
        <v>25.03853108414611</v>
      </c>
      <c r="E134">
        <f aca="true" t="shared" si="15" ref="E134:E157">ROUND(RANK(D134,D$6:D$158,1)-0.5,0)</f>
        <v>40</v>
      </c>
      <c r="F134" s="8">
        <v>889</v>
      </c>
      <c r="G134" s="77">
        <v>357.2</v>
      </c>
      <c r="H134" s="77">
        <v>24.26808323680952</v>
      </c>
      <c r="I134" s="77">
        <v>24.226069062618457</v>
      </c>
      <c r="J134" s="84">
        <v>8.983844952507743</v>
      </c>
      <c r="K134" s="84">
        <v>19.319491026395966</v>
      </c>
      <c r="L134" s="78">
        <v>32.827261322614504</v>
      </c>
      <c r="M134" s="84">
        <v>20.1234030569139</v>
      </c>
      <c r="N134" s="85">
        <v>24.26167362516329</v>
      </c>
      <c r="O134" s="85">
        <v>15.499090699521018</v>
      </c>
      <c r="P134" s="79">
        <v>1.2360243814792968</v>
      </c>
      <c r="Q134" s="79">
        <v>13.41862782987206</v>
      </c>
      <c r="R134" s="79">
        <v>12.06937466522927</v>
      </c>
      <c r="S134" s="80">
        <v>1.0339754151157037</v>
      </c>
      <c r="T134" s="80">
        <v>1.1227955983158067</v>
      </c>
      <c r="U134" s="80">
        <v>0.1369593664612276</v>
      </c>
      <c r="V134" s="80">
        <v>0.41630223270888</v>
      </c>
      <c r="W134" s="80">
        <v>0.07932794988100807</v>
      </c>
      <c r="X134" s="86">
        <v>19.815774119976663</v>
      </c>
      <c r="Y134" s="87">
        <v>78.65061123202408</v>
      </c>
      <c r="Z134" s="78">
        <v>64.15183163914703</v>
      </c>
      <c r="AA134" s="81">
        <v>8.735375656024969</v>
      </c>
      <c r="AB134" s="82">
        <v>2.928353978940802</v>
      </c>
    </row>
    <row r="135" spans="1:28" ht="15">
      <c r="A135">
        <f aca="true" t="shared" si="16" ref="A135:A156">F135</f>
        <v>890</v>
      </c>
      <c r="B135" t="str">
        <f aca="true" t="shared" si="17" ref="B135:B156">IF(C135&lt;0.25,"Extremely Close",IF(C135&lt;0.55,"Very Close",IF(C135&lt;0.85,"Close",IF(C135&lt;1.15,"Somewhat close","Not Close"))))</f>
        <v>Not Close</v>
      </c>
      <c r="C135">
        <f t="shared" si="14"/>
        <v>1.7309278391018572</v>
      </c>
      <c r="D135">
        <f>SQRT(SUM(Distcalc!A130:V130))</f>
        <v>27.532092720986352</v>
      </c>
      <c r="E135">
        <f t="shared" si="15"/>
        <v>61</v>
      </c>
      <c r="F135" s="8">
        <v>890</v>
      </c>
      <c r="G135" s="77">
        <v>319</v>
      </c>
      <c r="H135" s="77">
        <v>21.036279336551793</v>
      </c>
      <c r="I135" s="77">
        <v>22.047309957173447</v>
      </c>
      <c r="J135" s="84">
        <v>9.496567505720824</v>
      </c>
      <c r="K135" s="84">
        <v>9.399486859441094</v>
      </c>
      <c r="L135" s="78">
        <v>29.769086748491784</v>
      </c>
      <c r="M135" s="84">
        <v>29.498647805283962</v>
      </c>
      <c r="N135" s="85">
        <v>24.23370319001387</v>
      </c>
      <c r="O135" s="85">
        <v>13.6373092926491</v>
      </c>
      <c r="P135" s="79">
        <v>1.2339422095519657</v>
      </c>
      <c r="Q135" s="79">
        <v>0.4413472706155633</v>
      </c>
      <c r="R135" s="79">
        <v>0.1569704008728399</v>
      </c>
      <c r="S135" s="80">
        <v>0.16260162601626016</v>
      </c>
      <c r="T135" s="80">
        <v>0.4835814591912153</v>
      </c>
      <c r="U135" s="80">
        <v>0.07813324886495618</v>
      </c>
      <c r="V135" s="80">
        <v>0.12881427515573857</v>
      </c>
      <c r="W135" s="80">
        <v>0.036602963432231725</v>
      </c>
      <c r="X135" s="86">
        <v>15.508273421366079</v>
      </c>
      <c r="Y135" s="87">
        <v>73.64375461936437</v>
      </c>
      <c r="Z135" s="78">
        <v>61.59988814143894</v>
      </c>
      <c r="AA135" s="81">
        <v>4.123230848105395</v>
      </c>
      <c r="AB135" s="82">
        <v>0</v>
      </c>
    </row>
    <row r="136" spans="1:28" ht="15">
      <c r="A136">
        <f t="shared" si="16"/>
        <v>891</v>
      </c>
      <c r="B136" t="str">
        <f t="shared" si="17"/>
        <v>Not Close</v>
      </c>
      <c r="C136">
        <f t="shared" si="14"/>
        <v>1.961655063386273</v>
      </c>
      <c r="D136">
        <f>SQRT(SUM(Distcalc!A131:V131))</f>
        <v>31.202033887078223</v>
      </c>
      <c r="E136">
        <f t="shared" si="15"/>
        <v>104</v>
      </c>
      <c r="F136" s="8">
        <v>891</v>
      </c>
      <c r="G136" s="77">
        <v>397</v>
      </c>
      <c r="H136" s="77">
        <v>11.568131941211677</v>
      </c>
      <c r="I136" s="77">
        <v>25.749897950959262</v>
      </c>
      <c r="J136" s="84">
        <v>18.19907469573603</v>
      </c>
      <c r="K136" s="84">
        <v>7.357877903783006</v>
      </c>
      <c r="L136" s="78">
        <v>49.53734786801597</v>
      </c>
      <c r="M136" s="84">
        <v>19.65783273721603</v>
      </c>
      <c r="N136" s="85">
        <v>38.20126623237867</v>
      </c>
      <c r="O136" s="85">
        <v>12.501755264266482</v>
      </c>
      <c r="P136" s="79">
        <v>1.3637023066879443</v>
      </c>
      <c r="Q136" s="79">
        <v>0.916770382360951</v>
      </c>
      <c r="R136" s="79">
        <v>0.441587066462035</v>
      </c>
      <c r="S136" s="80">
        <v>0.07635511235654782</v>
      </c>
      <c r="T136" s="80">
        <v>0.3719766556969822</v>
      </c>
      <c r="U136" s="80">
        <v>0.35403320429319346</v>
      </c>
      <c r="V136" s="80">
        <v>0.22321144512230817</v>
      </c>
      <c r="W136" s="80">
        <v>0.07202832265634346</v>
      </c>
      <c r="X136" s="86">
        <v>24.028408031329647</v>
      </c>
      <c r="Y136" s="87">
        <v>79.20430337413241</v>
      </c>
      <c r="Z136" s="78">
        <v>71.57847820689614</v>
      </c>
      <c r="AA136" s="81">
        <v>4.102266506731917</v>
      </c>
      <c r="AB136" s="82">
        <v>9.563096047095833</v>
      </c>
    </row>
    <row r="137" spans="1:28" ht="15">
      <c r="A137">
        <f t="shared" si="16"/>
        <v>892</v>
      </c>
      <c r="B137" t="str">
        <f t="shared" si="17"/>
        <v>Not Close</v>
      </c>
      <c r="C137">
        <f t="shared" si="14"/>
        <v>1.152994552547545</v>
      </c>
      <c r="D137">
        <f>SQRT(SUM(Distcalc!A132:V132))</f>
        <v>18.33950105280106</v>
      </c>
      <c r="E137">
        <f t="shared" si="15"/>
        <v>7</v>
      </c>
      <c r="F137" s="8">
        <v>892</v>
      </c>
      <c r="G137" s="77">
        <v>361.4</v>
      </c>
      <c r="H137" s="77">
        <v>29.462337320888654</v>
      </c>
      <c r="I137" s="77">
        <v>20.876742606513403</v>
      </c>
      <c r="J137" s="84">
        <v>6.547799575398662</v>
      </c>
      <c r="K137" s="84">
        <v>17.986495761967852</v>
      </c>
      <c r="L137" s="78">
        <v>22.47992721119926</v>
      </c>
      <c r="M137" s="84">
        <v>29.233642472903732</v>
      </c>
      <c r="N137" s="85">
        <v>22.705854165002794</v>
      </c>
      <c r="O137" s="85">
        <v>16.22394377445891</v>
      </c>
      <c r="P137" s="79">
        <v>6.629481811044228</v>
      </c>
      <c r="Q137" s="79">
        <v>3.2390081130594086</v>
      </c>
      <c r="R137" s="79">
        <v>5.486456425019629</v>
      </c>
      <c r="S137" s="80">
        <v>0.34316932740120387</v>
      </c>
      <c r="T137" s="80">
        <v>2.0707929861292858</v>
      </c>
      <c r="U137" s="80">
        <v>3.069222716566344</v>
      </c>
      <c r="V137" s="80">
        <v>3.2311567652447004</v>
      </c>
      <c r="W137" s="80">
        <v>0.9572101544098403</v>
      </c>
      <c r="X137" s="86">
        <v>21.940872596999647</v>
      </c>
      <c r="Y137" s="87">
        <v>79.94307772834337</v>
      </c>
      <c r="Z137" s="78">
        <v>45.085664903949066</v>
      </c>
      <c r="AA137" s="81">
        <v>5.453853533231323</v>
      </c>
      <c r="AB137" s="82">
        <v>0</v>
      </c>
    </row>
    <row r="138" spans="1:28" ht="15">
      <c r="A138">
        <f t="shared" si="16"/>
        <v>893</v>
      </c>
      <c r="B138" t="str">
        <f t="shared" si="17"/>
        <v>Not Close</v>
      </c>
      <c r="C138">
        <f t="shared" si="14"/>
        <v>2.1017694259689037</v>
      </c>
      <c r="D138">
        <f>SQRT(SUM(Distcalc!A133:V133))</f>
        <v>33.43068925619433</v>
      </c>
      <c r="E138">
        <f t="shared" si="15"/>
        <v>135</v>
      </c>
      <c r="F138" s="8">
        <v>893</v>
      </c>
      <c r="G138" s="77">
        <v>387.8</v>
      </c>
      <c r="H138" s="77">
        <v>8.045125774519242</v>
      </c>
      <c r="I138" s="77">
        <v>21.362829000484417</v>
      </c>
      <c r="J138" s="84">
        <v>20.48437758307158</v>
      </c>
      <c r="K138" s="84">
        <v>7.411142337576459</v>
      </c>
      <c r="L138" s="78">
        <v>58.62456604397421</v>
      </c>
      <c r="M138" s="84">
        <v>16.098528682426846</v>
      </c>
      <c r="N138" s="85">
        <v>39.57137896251219</v>
      </c>
      <c r="O138" s="85">
        <v>10.4311014833066</v>
      </c>
      <c r="P138" s="79">
        <v>0.7081981778923264</v>
      </c>
      <c r="Q138" s="79">
        <v>0.245648076464497</v>
      </c>
      <c r="R138" s="79">
        <v>0.07055849004831297</v>
      </c>
      <c r="S138" s="80">
        <v>0.06794521263911618</v>
      </c>
      <c r="T138" s="80">
        <v>0.2917070908015902</v>
      </c>
      <c r="U138" s="80">
        <v>0.05357218688853392</v>
      </c>
      <c r="V138" s="80">
        <v>0.09865122219717831</v>
      </c>
      <c r="W138" s="80">
        <v>0.037239203081054065</v>
      </c>
      <c r="X138" s="86">
        <v>27.49556287280762</v>
      </c>
      <c r="Y138" s="87">
        <v>81.40947117065028</v>
      </c>
      <c r="Z138" s="78">
        <v>69.16421179264925</v>
      </c>
      <c r="AA138" s="81">
        <v>4.168915896787329</v>
      </c>
      <c r="AB138" s="82">
        <v>34.55046728666673</v>
      </c>
    </row>
    <row r="139" spans="1:28" ht="15">
      <c r="A139">
        <f t="shared" si="16"/>
        <v>894</v>
      </c>
      <c r="B139" t="str">
        <f t="shared" si="17"/>
        <v>Not Close</v>
      </c>
      <c r="C139">
        <f t="shared" si="14"/>
        <v>1.6913832678756757</v>
      </c>
      <c r="D139">
        <f>SQRT(SUM(Distcalc!A134:V134))</f>
        <v>26.903097810270832</v>
      </c>
      <c r="E139">
        <f t="shared" si="15"/>
        <v>57</v>
      </c>
      <c r="F139" s="8">
        <v>894</v>
      </c>
      <c r="G139" s="77">
        <v>358.9</v>
      </c>
      <c r="H139" s="77">
        <v>18.2478403791759</v>
      </c>
      <c r="I139" s="77">
        <v>23.55974620187568</v>
      </c>
      <c r="J139" s="84">
        <v>15.295623240337855</v>
      </c>
      <c r="K139" s="84">
        <v>9.10673150755055</v>
      </c>
      <c r="L139" s="78">
        <v>44.704376759662146</v>
      </c>
      <c r="M139" s="84">
        <v>20.875351932428973</v>
      </c>
      <c r="N139" s="85">
        <v>33.1080908136886</v>
      </c>
      <c r="O139" s="85">
        <v>14.492308479868951</v>
      </c>
      <c r="P139" s="79">
        <v>1.7900756716534345</v>
      </c>
      <c r="Q139" s="79">
        <v>1.8458842661769912</v>
      </c>
      <c r="R139" s="79">
        <v>1.346007285121909</v>
      </c>
      <c r="S139" s="80">
        <v>0.09721497110555025</v>
      </c>
      <c r="T139" s="80">
        <v>0.5178797534820362</v>
      </c>
      <c r="U139" s="80">
        <v>0.3642560954386976</v>
      </c>
      <c r="V139" s="80">
        <v>0.6138945397591229</v>
      </c>
      <c r="W139" s="80">
        <v>0.08941376972053697</v>
      </c>
      <c r="X139" s="86">
        <v>20.92494714587738</v>
      </c>
      <c r="Y139" s="87">
        <v>80.19454996069395</v>
      </c>
      <c r="Z139" s="78">
        <v>63.681539754984385</v>
      </c>
      <c r="AA139" s="81">
        <v>5.6945111698294495</v>
      </c>
      <c r="AB139" s="82">
        <v>6.327974508074244</v>
      </c>
    </row>
    <row r="140" spans="1:28" ht="15">
      <c r="A140">
        <f>F140</f>
        <v>895</v>
      </c>
      <c r="B140" t="str">
        <f>IF(C140&lt;0.25,"Extremely Close",IF(C140&lt;0.55,"Very Close",IF(C140&lt;0.85,"Close",IF(C140&lt;1.15,"Somewhat close","Not Close"))))</f>
        <v>Not Close</v>
      </c>
      <c r="C140">
        <f>D140/SQRT(SUM(G$3:AB$3))</f>
        <v>2.2217540365468453</v>
      </c>
      <c r="D140">
        <f>SQRT(SUM(Distcalc!A135:V135))</f>
        <v>35.33916131892191</v>
      </c>
      <c r="E140">
        <f t="shared" si="15"/>
        <v>144</v>
      </c>
      <c r="F140" s="8">
        <v>895</v>
      </c>
      <c r="G140" s="77">
        <v>500.1</v>
      </c>
      <c r="H140" s="77">
        <v>7.017393539542456</v>
      </c>
      <c r="I140" s="77">
        <v>27.733717738047208</v>
      </c>
      <c r="J140" s="84">
        <v>25.54618552657384</v>
      </c>
      <c r="K140" s="84">
        <v>6.324115839707132</v>
      </c>
      <c r="L140" s="78">
        <v>60.56612407661633</v>
      </c>
      <c r="M140" s="84">
        <v>17.999607766228674</v>
      </c>
      <c r="N140" s="85">
        <v>48.1693124460601</v>
      </c>
      <c r="O140" s="85">
        <v>8.663075032037032</v>
      </c>
      <c r="P140" s="79">
        <v>1.0463975878549796</v>
      </c>
      <c r="Q140" s="79">
        <v>0.5800711647623653</v>
      </c>
      <c r="R140" s="79">
        <v>0.23127196881070552</v>
      </c>
      <c r="S140" s="80">
        <v>0.1361694769633126</v>
      </c>
      <c r="T140" s="80">
        <v>0.385813518062719</v>
      </c>
      <c r="U140" s="80">
        <v>0.13806071969891417</v>
      </c>
      <c r="V140" s="80">
        <v>0.1793978823484912</v>
      </c>
      <c r="W140" s="80">
        <v>0.06133030014022214</v>
      </c>
      <c r="X140" s="86">
        <v>31.950166571389143</v>
      </c>
      <c r="Y140" s="87">
        <v>82.31228740405321</v>
      </c>
      <c r="Z140" s="78">
        <v>74.48899592952878</v>
      </c>
      <c r="AA140" s="81">
        <v>3.8158315615180536</v>
      </c>
      <c r="AB140" s="82">
        <v>13.474834313627484</v>
      </c>
    </row>
    <row r="141" spans="1:28" ht="15">
      <c r="A141">
        <f>F141</f>
        <v>896</v>
      </c>
      <c r="B141" t="str">
        <f>IF(C141&lt;0.25,"Extremely Close",IF(C141&lt;0.55,"Very Close",IF(C141&lt;0.85,"Close",IF(C141&lt;1.15,"Somewhat close","Not Close"))))</f>
        <v>Not Close</v>
      </c>
      <c r="C141">
        <f>D141/SQRT(SUM(G$3:AB$3))</f>
        <v>2.0767499015112674</v>
      </c>
      <c r="D141">
        <f>SQRT(SUM(Distcalc!A136:V136))</f>
        <v>33.03272935766958</v>
      </c>
      <c r="E141">
        <f t="shared" si="15"/>
        <v>128</v>
      </c>
      <c r="F141" s="8">
        <v>896</v>
      </c>
      <c r="G141" s="77">
        <v>443.5</v>
      </c>
      <c r="H141" s="77">
        <v>11.840903429378063</v>
      </c>
      <c r="I141" s="77">
        <v>28.01061588237326</v>
      </c>
      <c r="J141" s="84">
        <v>19.924135366307176</v>
      </c>
      <c r="K141" s="84">
        <v>6.723689103756043</v>
      </c>
      <c r="L141" s="78">
        <v>56.37932316846411</v>
      </c>
      <c r="M141" s="84">
        <v>19.57902566009669</v>
      </c>
      <c r="N141" s="85">
        <v>43.39948231233822</v>
      </c>
      <c r="O141" s="85">
        <v>10.13656243491714</v>
      </c>
      <c r="P141" s="79">
        <v>0.9253416179218951</v>
      </c>
      <c r="Q141" s="79">
        <v>0.37681124244557174</v>
      </c>
      <c r="R141" s="79">
        <v>0.10193927331860876</v>
      </c>
      <c r="S141" s="80">
        <v>0.17475303997475788</v>
      </c>
      <c r="T141" s="80">
        <v>0.3058178199558263</v>
      </c>
      <c r="U141" s="80">
        <v>0.05946457610252179</v>
      </c>
      <c r="V141" s="80">
        <v>0.1777869469187641</v>
      </c>
      <c r="W141" s="80">
        <v>0.03822722749447829</v>
      </c>
      <c r="X141" s="86">
        <v>29.362772725096047</v>
      </c>
      <c r="Y141" s="87">
        <v>81.53442877600058</v>
      </c>
      <c r="Z141" s="78">
        <v>70.77459311944119</v>
      </c>
      <c r="AA141" s="81">
        <v>3.9076087725003887</v>
      </c>
      <c r="AB141" s="82">
        <v>12.510011892915221</v>
      </c>
    </row>
    <row r="142" spans="1:28" ht="15">
      <c r="A142">
        <f t="shared" si="16"/>
        <v>908</v>
      </c>
      <c r="B142" t="str">
        <f t="shared" si="17"/>
        <v>Not Close</v>
      </c>
      <c r="C142">
        <f t="shared" si="14"/>
        <v>1.9998715108891971</v>
      </c>
      <c r="D142">
        <f>SQRT(SUM(Distcalc!A137:V137))</f>
        <v>31.80990369675392</v>
      </c>
      <c r="E142">
        <f t="shared" si="15"/>
        <v>108</v>
      </c>
      <c r="F142" s="8">
        <v>908</v>
      </c>
      <c r="G142" s="77">
        <v>334.2</v>
      </c>
      <c r="H142" s="77">
        <v>10.49997943599797</v>
      </c>
      <c r="I142" s="77">
        <v>18.90843371856804</v>
      </c>
      <c r="J142" s="84">
        <v>15.770308932751496</v>
      </c>
      <c r="K142" s="84">
        <v>8.916375266113729</v>
      </c>
      <c r="L142" s="78">
        <v>54.14174108217977</v>
      </c>
      <c r="M142" s="84">
        <v>18.881792522806307</v>
      </c>
      <c r="N142" s="85">
        <v>33.667325015655855</v>
      </c>
      <c r="O142" s="85">
        <v>11.403246784527193</v>
      </c>
      <c r="P142" s="79">
        <v>0.8266434705498871</v>
      </c>
      <c r="Q142" s="79">
        <v>0.1572501329205126</v>
      </c>
      <c r="R142" s="79">
        <v>0.02010246621564498</v>
      </c>
      <c r="S142" s="80">
        <v>0.05260458448953827</v>
      </c>
      <c r="T142" s="80">
        <v>0.22657546033708265</v>
      </c>
      <c r="U142" s="80">
        <v>0.069137453900536</v>
      </c>
      <c r="V142" s="80">
        <v>0.054859066681947045</v>
      </c>
      <c r="W142" s="80">
        <v>0.019163098635474652</v>
      </c>
      <c r="X142" s="86">
        <v>24.985305155403633</v>
      </c>
      <c r="Y142" s="87">
        <v>78.82496388131655</v>
      </c>
      <c r="Z142" s="78">
        <v>68.80710450585748</v>
      </c>
      <c r="AA142" s="81">
        <v>3.9897738173263484</v>
      </c>
      <c r="AB142" s="82">
        <v>33.93409021310493</v>
      </c>
    </row>
    <row r="143" spans="1:28" ht="15">
      <c r="A143">
        <f t="shared" si="16"/>
        <v>909</v>
      </c>
      <c r="B143" t="str">
        <f t="shared" si="17"/>
        <v>Not Close</v>
      </c>
      <c r="C143">
        <f t="shared" si="14"/>
        <v>2.04019255452268</v>
      </c>
      <c r="D143">
        <f>SQRT(SUM(Distcalc!A138:V138))</f>
        <v>32.451249157174736</v>
      </c>
      <c r="E143">
        <f t="shared" si="15"/>
        <v>120</v>
      </c>
      <c r="F143" s="8">
        <v>909</v>
      </c>
      <c r="G143" s="77">
        <v>376.8</v>
      </c>
      <c r="H143" s="77">
        <v>12.508131456376361</v>
      </c>
      <c r="I143" s="77">
        <v>24.176496183834512</v>
      </c>
      <c r="J143" s="84">
        <v>16.998412247773466</v>
      </c>
      <c r="K143" s="84">
        <v>6.2900223967698174</v>
      </c>
      <c r="L143" s="78">
        <v>49.082573630695144</v>
      </c>
      <c r="M143" s="84">
        <v>18.91528132656173</v>
      </c>
      <c r="N143" s="85">
        <v>33.504064955143505</v>
      </c>
      <c r="O143" s="85">
        <v>13.321273440540171</v>
      </c>
      <c r="P143" s="79">
        <v>0.5009422676039995</v>
      </c>
      <c r="Q143" s="79">
        <v>0.17845067999311806</v>
      </c>
      <c r="R143" s="79">
        <v>0.06321795389890729</v>
      </c>
      <c r="S143" s="80">
        <v>0.09722761264199033</v>
      </c>
      <c r="T143" s="80">
        <v>0.24386925886951896</v>
      </c>
      <c r="U143" s="80">
        <v>0.02820801107514534</v>
      </c>
      <c r="V143" s="80">
        <v>0.0746211924186469</v>
      </c>
      <c r="W143" s="80">
        <v>0.013003693048825867</v>
      </c>
      <c r="X143" s="86">
        <v>24.605688840639928</v>
      </c>
      <c r="Y143" s="87">
        <v>79.58400185652725</v>
      </c>
      <c r="Z143" s="78">
        <v>70.72986191801552</v>
      </c>
      <c r="AA143" s="81">
        <v>3.42187514073914</v>
      </c>
      <c r="AB143" s="82">
        <v>27.33136210683834</v>
      </c>
    </row>
    <row r="144" spans="1:28" ht="15">
      <c r="A144">
        <f t="shared" si="16"/>
        <v>916</v>
      </c>
      <c r="B144" t="str">
        <f t="shared" si="17"/>
        <v>Not Close</v>
      </c>
      <c r="C144">
        <f t="shared" si="14"/>
        <v>2.0533004221610143</v>
      </c>
      <c r="D144">
        <f>SQRT(SUM(Distcalc!A139:V139))</f>
        <v>32.65974255536301</v>
      </c>
      <c r="E144">
        <f t="shared" si="15"/>
        <v>122</v>
      </c>
      <c r="F144" s="8">
        <v>916</v>
      </c>
      <c r="G144" s="77">
        <v>425.7</v>
      </c>
      <c r="H144" s="77">
        <v>8.736859434161943</v>
      </c>
      <c r="I144" s="77">
        <v>20.603639128914946</v>
      </c>
      <c r="J144" s="84">
        <v>20.408163265306122</v>
      </c>
      <c r="K144" s="84">
        <v>7.420253643140703</v>
      </c>
      <c r="L144" s="78">
        <v>58.21956652173556</v>
      </c>
      <c r="M144" s="84">
        <v>15.900778354031909</v>
      </c>
      <c r="N144" s="85">
        <v>43.93963058256817</v>
      </c>
      <c r="O144" s="85">
        <v>9.121996531060164</v>
      </c>
      <c r="P144" s="79">
        <v>1.450792651059325</v>
      </c>
      <c r="Q144" s="79">
        <v>0.9596572102434906</v>
      </c>
      <c r="R144" s="79">
        <v>0.15779317368639695</v>
      </c>
      <c r="S144" s="80">
        <v>0.16080832987148735</v>
      </c>
      <c r="T144" s="80">
        <v>0.48426758506090617</v>
      </c>
      <c r="U144" s="80">
        <v>0.3874475697841148</v>
      </c>
      <c r="V144" s="80">
        <v>0.3500931348243839</v>
      </c>
      <c r="W144" s="80">
        <v>0.12512898168125108</v>
      </c>
      <c r="X144" s="86">
        <v>29.911899035764627</v>
      </c>
      <c r="Y144" s="87">
        <v>82.76854991088538</v>
      </c>
      <c r="Z144" s="78">
        <v>69.41578461598885</v>
      </c>
      <c r="AA144" s="81">
        <v>4.242876499813444</v>
      </c>
      <c r="AB144" s="82">
        <v>18.131976736394943</v>
      </c>
    </row>
    <row r="145" spans="1:28" ht="15">
      <c r="A145">
        <f t="shared" si="16"/>
        <v>919</v>
      </c>
      <c r="B145" t="str">
        <f t="shared" si="17"/>
        <v>Not Close</v>
      </c>
      <c r="C145">
        <f t="shared" si="14"/>
        <v>1.9370334279661288</v>
      </c>
      <c r="D145">
        <f>SQRT(SUM(Distcalc!A140:V140))</f>
        <v>30.810402801127537</v>
      </c>
      <c r="E145">
        <f t="shared" si="15"/>
        <v>99</v>
      </c>
      <c r="F145" s="8">
        <v>919</v>
      </c>
      <c r="G145" s="77">
        <v>537.8</v>
      </c>
      <c r="H145" s="77">
        <v>7.7473326170517165</v>
      </c>
      <c r="I145" s="77">
        <v>25.633152107235375</v>
      </c>
      <c r="J145" s="84">
        <v>19.64356080261243</v>
      </c>
      <c r="K145" s="84">
        <v>9.45562651913871</v>
      </c>
      <c r="L145" s="78">
        <v>56.38808800177908</v>
      </c>
      <c r="M145" s="84">
        <v>16.57621735924436</v>
      </c>
      <c r="N145" s="85">
        <v>49.60688909785437</v>
      </c>
      <c r="O145" s="85">
        <v>7.518855666844851</v>
      </c>
      <c r="P145" s="79">
        <v>2.4637520137770124</v>
      </c>
      <c r="Q145" s="79">
        <v>2.5848026364126726</v>
      </c>
      <c r="R145" s="79">
        <v>1.1022685119643891</v>
      </c>
      <c r="S145" s="80">
        <v>0.5024810449598678</v>
      </c>
      <c r="T145" s="80">
        <v>1.5555587413602472</v>
      </c>
      <c r="U145" s="80">
        <v>0.7806913952809074</v>
      </c>
      <c r="V145" s="80">
        <v>1.7671061285125738</v>
      </c>
      <c r="W145" s="80">
        <v>0.2657558451053795</v>
      </c>
      <c r="X145" s="86">
        <v>32.13935989280009</v>
      </c>
      <c r="Y145" s="87">
        <v>84.82055656406186</v>
      </c>
      <c r="Z145" s="78">
        <v>66.82781826154596</v>
      </c>
      <c r="AA145" s="81">
        <v>4.983726920763215</v>
      </c>
      <c r="AB145" s="82">
        <v>6.15413839016112</v>
      </c>
    </row>
    <row r="146" spans="1:28" ht="15">
      <c r="A146">
        <f t="shared" si="16"/>
        <v>921</v>
      </c>
      <c r="B146" t="str">
        <f t="shared" si="17"/>
        <v>Not Close</v>
      </c>
      <c r="C146">
        <f t="shared" si="14"/>
        <v>1.8477124962396982</v>
      </c>
      <c r="D146">
        <f>SQRT(SUM(Distcalc!A141:V141))</f>
        <v>29.3896664083886</v>
      </c>
      <c r="E146">
        <f t="shared" si="15"/>
        <v>88</v>
      </c>
      <c r="F146" s="8">
        <v>921</v>
      </c>
      <c r="G146" s="77">
        <v>341.3</v>
      </c>
      <c r="H146" s="77">
        <v>16.855034319038033</v>
      </c>
      <c r="I146" s="77">
        <v>20.191449663340634</v>
      </c>
      <c r="J146" s="84">
        <v>12.243199273580267</v>
      </c>
      <c r="K146" s="84">
        <v>9.326170027619083</v>
      </c>
      <c r="L146" s="78">
        <v>44.655896485187846</v>
      </c>
      <c r="M146" s="84">
        <v>22.848170708637586</v>
      </c>
      <c r="N146" s="85">
        <v>33.10378750614855</v>
      </c>
      <c r="O146" s="85">
        <v>11.699269741571758</v>
      </c>
      <c r="P146" s="79">
        <v>1.2360322568979858</v>
      </c>
      <c r="Q146" s="79">
        <v>0.31461324268614616</v>
      </c>
      <c r="R146" s="79">
        <v>0.057859906700900444</v>
      </c>
      <c r="S146" s="80">
        <v>0.09474559722272448</v>
      </c>
      <c r="T146" s="80">
        <v>0.46938849311105485</v>
      </c>
      <c r="U146" s="80">
        <v>0.08317361588254439</v>
      </c>
      <c r="V146" s="80">
        <v>0.10197808556033704</v>
      </c>
      <c r="W146" s="80">
        <v>0.03399269518677901</v>
      </c>
      <c r="X146" s="86">
        <v>22.63450674372129</v>
      </c>
      <c r="Y146" s="87">
        <v>77.33989078942611</v>
      </c>
      <c r="Z146" s="78">
        <v>70.09413112875501</v>
      </c>
      <c r="AA146" s="81">
        <v>3.9551444708193504</v>
      </c>
      <c r="AB146" s="82">
        <v>13.025711496040213</v>
      </c>
    </row>
    <row r="147" spans="1:28" ht="15">
      <c r="A147">
        <f t="shared" si="16"/>
        <v>925</v>
      </c>
      <c r="B147" t="str">
        <f t="shared" si="17"/>
        <v>Not Close</v>
      </c>
      <c r="C147">
        <f t="shared" si="14"/>
        <v>2.0149491934899264</v>
      </c>
      <c r="D147">
        <f>SQRT(SUM(Distcalc!A142:V142))</f>
        <v>32.04972891996847</v>
      </c>
      <c r="E147">
        <f t="shared" si="15"/>
        <v>110</v>
      </c>
      <c r="F147" s="8">
        <v>925</v>
      </c>
      <c r="G147" s="77">
        <v>379.6</v>
      </c>
      <c r="H147" s="77">
        <v>6.024190707323756</v>
      </c>
      <c r="I147" s="77">
        <v>23.704070004945066</v>
      </c>
      <c r="J147" s="84">
        <v>19.295734529658905</v>
      </c>
      <c r="K147" s="84">
        <v>7.454247667877234</v>
      </c>
      <c r="L147" s="78">
        <v>52.29153314818771</v>
      </c>
      <c r="M147" s="84">
        <v>19.23093356120487</v>
      </c>
      <c r="N147" s="85">
        <v>34.98803486980799</v>
      </c>
      <c r="O147" s="85">
        <v>13.148823428864453</v>
      </c>
      <c r="P147" s="79">
        <v>0.867368314853297</v>
      </c>
      <c r="Q147" s="79">
        <v>0.3466670776974244</v>
      </c>
      <c r="R147" s="79">
        <v>0.08183248721717698</v>
      </c>
      <c r="S147" s="80">
        <v>0.06950156448582154</v>
      </c>
      <c r="T147" s="80">
        <v>0.2837513469431222</v>
      </c>
      <c r="U147" s="80">
        <v>0.09262204460711299</v>
      </c>
      <c r="V147" s="80">
        <v>0.21579114779872013</v>
      </c>
      <c r="W147" s="80">
        <v>0.0504446839009995</v>
      </c>
      <c r="X147" s="86">
        <v>21.344936842549956</v>
      </c>
      <c r="Y147" s="87">
        <v>78.98166195616076</v>
      </c>
      <c r="Z147" s="78">
        <v>68.53709308045386</v>
      </c>
      <c r="AA147" s="81">
        <v>3.929361405474784</v>
      </c>
      <c r="AB147" s="82">
        <v>26.599621945118983</v>
      </c>
    </row>
    <row r="148" spans="1:28" ht="15">
      <c r="A148">
        <f t="shared" si="16"/>
        <v>926</v>
      </c>
      <c r="B148" t="str">
        <f t="shared" si="17"/>
        <v>Not Close</v>
      </c>
      <c r="C148">
        <f t="shared" si="14"/>
        <v>1.937940792103809</v>
      </c>
      <c r="D148">
        <f>SQRT(SUM(Distcalc!A143:V143))</f>
        <v>30.824835311256482</v>
      </c>
      <c r="E148">
        <f t="shared" si="15"/>
        <v>100</v>
      </c>
      <c r="F148" s="8">
        <v>926</v>
      </c>
      <c r="G148" s="77">
        <v>362.3</v>
      </c>
      <c r="H148" s="77">
        <v>11.961497932329163</v>
      </c>
      <c r="I148" s="77">
        <v>21.032682605834612</v>
      </c>
      <c r="J148" s="84">
        <v>16.74176902391162</v>
      </c>
      <c r="K148" s="84">
        <v>7.673159386583326</v>
      </c>
      <c r="L148" s="78">
        <v>50.93756813721928</v>
      </c>
      <c r="M148" s="84">
        <v>18.85432565351164</v>
      </c>
      <c r="N148" s="85">
        <v>34.361785909008304</v>
      </c>
      <c r="O148" s="85">
        <v>12.581329133095052</v>
      </c>
      <c r="P148" s="79">
        <v>1.1688005893543214</v>
      </c>
      <c r="Q148" s="79">
        <v>0.4712736394494386</v>
      </c>
      <c r="R148" s="79">
        <v>0.08159573277630645</v>
      </c>
      <c r="S148" s="80">
        <v>0.10875545525756275</v>
      </c>
      <c r="T148" s="80">
        <v>0.48176451937782083</v>
      </c>
      <c r="U148" s="80">
        <v>0.10549162594651049</v>
      </c>
      <c r="V148" s="80">
        <v>0.3608862695363497</v>
      </c>
      <c r="W148" s="80">
        <v>0.07087172218284904</v>
      </c>
      <c r="X148" s="86">
        <v>21.94015174574942</v>
      </c>
      <c r="Y148" s="87">
        <v>79.31536517587378</v>
      </c>
      <c r="Z148" s="78">
        <v>66.87719203945335</v>
      </c>
      <c r="AA148" s="81">
        <v>3.9259846540441026</v>
      </c>
      <c r="AB148" s="82">
        <v>28.845024059084633</v>
      </c>
    </row>
    <row r="149" spans="1:28" ht="15">
      <c r="A149">
        <f t="shared" si="16"/>
        <v>928</v>
      </c>
      <c r="B149" t="str">
        <f t="shared" si="17"/>
        <v>Not Close</v>
      </c>
      <c r="C149">
        <f t="shared" si="14"/>
        <v>1.8253660892824035</v>
      </c>
      <c r="D149">
        <f>SQRT(SUM(Distcalc!A144:V144))</f>
        <v>29.034225046576328</v>
      </c>
      <c r="E149">
        <f t="shared" si="15"/>
        <v>78</v>
      </c>
      <c r="F149" s="8">
        <v>928</v>
      </c>
      <c r="G149" s="77">
        <v>417.8</v>
      </c>
      <c r="H149" s="77">
        <v>8.484191368661541</v>
      </c>
      <c r="I149" s="77">
        <v>25.05107089740103</v>
      </c>
      <c r="J149" s="84">
        <v>19.472788026987928</v>
      </c>
      <c r="K149" s="84">
        <v>8.062451190003712</v>
      </c>
      <c r="L149" s="78">
        <v>53.46182898257563</v>
      </c>
      <c r="M149" s="84">
        <v>20.46691162350049</v>
      </c>
      <c r="N149" s="85">
        <v>38.32982204491461</v>
      </c>
      <c r="O149" s="85">
        <v>13.662647362051189</v>
      </c>
      <c r="P149" s="79">
        <v>2.0495641316160658</v>
      </c>
      <c r="Q149" s="79">
        <v>1.7723772747242583</v>
      </c>
      <c r="R149" s="79">
        <v>0.33412722269752815</v>
      </c>
      <c r="S149" s="80">
        <v>0.6162277152172405</v>
      </c>
      <c r="T149" s="80">
        <v>0.5406444377644692</v>
      </c>
      <c r="U149" s="80">
        <v>0.7593012232062339</v>
      </c>
      <c r="V149" s="80">
        <v>1.3804425740513793</v>
      </c>
      <c r="W149" s="80">
        <v>0.3059460771845446</v>
      </c>
      <c r="X149" s="86">
        <v>24.061463937583135</v>
      </c>
      <c r="Y149" s="87">
        <v>82.82467570004856</v>
      </c>
      <c r="Z149" s="78">
        <v>67.82365412018211</v>
      </c>
      <c r="AA149" s="81">
        <v>4.9115490216522435</v>
      </c>
      <c r="AB149" s="82">
        <v>12.506214303882352</v>
      </c>
    </row>
    <row r="150" spans="1:28" ht="15">
      <c r="A150">
        <f t="shared" si="16"/>
        <v>929</v>
      </c>
      <c r="B150" t="str">
        <f t="shared" si="17"/>
        <v>Not Close</v>
      </c>
      <c r="C150">
        <f t="shared" si="14"/>
        <v>2.0962663984072156</v>
      </c>
      <c r="D150">
        <f>SQRT(SUM(Distcalc!A145:V145))</f>
        <v>33.34315824441445</v>
      </c>
      <c r="E150">
        <f t="shared" si="15"/>
        <v>133</v>
      </c>
      <c r="F150" s="8">
        <v>929</v>
      </c>
      <c r="G150" s="77">
        <v>384.8</v>
      </c>
      <c r="H150" s="77">
        <v>11.683499671308194</v>
      </c>
      <c r="I150" s="77">
        <v>32.260674391898945</v>
      </c>
      <c r="J150" s="84">
        <v>18.361040925696447</v>
      </c>
      <c r="K150" s="84">
        <v>7.032846774063763</v>
      </c>
      <c r="L150" s="79">
        <v>48.496065146370114</v>
      </c>
      <c r="M150" s="84">
        <v>19.605066224632665</v>
      </c>
      <c r="N150" s="85">
        <v>36.80245939899242</v>
      </c>
      <c r="O150" s="85">
        <v>12.076486021020779</v>
      </c>
      <c r="P150" s="79">
        <v>0.5353955978584176</v>
      </c>
      <c r="Q150" s="79">
        <v>0.29712557115192323</v>
      </c>
      <c r="R150" s="79">
        <v>0.11106610806637388</v>
      </c>
      <c r="S150" s="80">
        <v>0.09334615920108344</v>
      </c>
      <c r="T150" s="80">
        <v>0.1965015758097384</v>
      </c>
      <c r="U150" s="80">
        <v>0.03607275304719835</v>
      </c>
      <c r="V150" s="80">
        <v>0.06107053805359018</v>
      </c>
      <c r="W150" s="80">
        <v>0.00980925740757148</v>
      </c>
      <c r="X150" s="86">
        <v>25.565871484044216</v>
      </c>
      <c r="Y150" s="87">
        <v>78.29939119318541</v>
      </c>
      <c r="Z150" s="78">
        <v>65.83726738562375</v>
      </c>
      <c r="AA150" s="81">
        <v>3.6554203300272854</v>
      </c>
      <c r="AB150" s="82">
        <v>19.864379105648865</v>
      </c>
    </row>
    <row r="151" spans="1:28" ht="15">
      <c r="A151">
        <f t="shared" si="16"/>
        <v>931</v>
      </c>
      <c r="B151" t="str">
        <f t="shared" si="17"/>
        <v>Not Close</v>
      </c>
      <c r="C151">
        <f t="shared" si="14"/>
        <v>2.0205180208357567</v>
      </c>
      <c r="D151">
        <f>SQRT(SUM(Distcalc!A146:V146))</f>
        <v>32.13830654138573</v>
      </c>
      <c r="E151">
        <f t="shared" si="15"/>
        <v>111</v>
      </c>
      <c r="F151" s="8">
        <v>931</v>
      </c>
      <c r="G151" s="77">
        <v>476.2</v>
      </c>
      <c r="H151" s="77">
        <v>8.97211828322757</v>
      </c>
      <c r="I151" s="77">
        <v>23.065204980965724</v>
      </c>
      <c r="J151" s="84">
        <v>21.872748923158344</v>
      </c>
      <c r="K151" s="84">
        <v>8.439792423150994</v>
      </c>
      <c r="L151" s="78">
        <v>56.32359643061906</v>
      </c>
      <c r="M151" s="84">
        <v>15.977684018640753</v>
      </c>
      <c r="N151" s="85">
        <v>49.232748796000145</v>
      </c>
      <c r="O151" s="85">
        <v>8.983493253924488</v>
      </c>
      <c r="P151" s="79">
        <v>2.0240196513296156</v>
      </c>
      <c r="Q151" s="79">
        <v>1.245032869479564</v>
      </c>
      <c r="R151" s="79">
        <v>1.2000648518349704</v>
      </c>
      <c r="S151" s="80">
        <v>0.3810045304513015</v>
      </c>
      <c r="T151" s="80">
        <v>1.156626358600057</v>
      </c>
      <c r="U151" s="80">
        <v>0.4695639937717766</v>
      </c>
      <c r="V151" s="80">
        <v>1.0766322319737902</v>
      </c>
      <c r="W151" s="80">
        <v>0.2011324598729271</v>
      </c>
      <c r="X151" s="86">
        <v>35.74962656944303</v>
      </c>
      <c r="Y151" s="87">
        <v>85.85189921045951</v>
      </c>
      <c r="Z151" s="78">
        <v>65.49149137548048</v>
      </c>
      <c r="AA151" s="81">
        <v>4.72349384790713</v>
      </c>
      <c r="AB151" s="82">
        <v>17.94392151704349</v>
      </c>
    </row>
    <row r="152" spans="1:28" ht="15">
      <c r="A152">
        <f t="shared" si="16"/>
        <v>933</v>
      </c>
      <c r="B152" t="str">
        <f t="shared" si="17"/>
        <v>Not Close</v>
      </c>
      <c r="C152">
        <f t="shared" si="14"/>
        <v>2.030818843661269</v>
      </c>
      <c r="D152">
        <f>SQRT(SUM(Distcalc!A147:V147))</f>
        <v>32.30215115854875</v>
      </c>
      <c r="E152">
        <f t="shared" si="15"/>
        <v>113</v>
      </c>
      <c r="F152" s="8">
        <v>933</v>
      </c>
      <c r="G152" s="77">
        <v>376.6</v>
      </c>
      <c r="H152" s="77">
        <v>8.826185101580135</v>
      </c>
      <c r="I152" s="77">
        <v>18.896661708144038</v>
      </c>
      <c r="J152" s="84">
        <v>19.20735134325003</v>
      </c>
      <c r="K152" s="84">
        <v>7.483420135636404</v>
      </c>
      <c r="L152" s="78">
        <v>57.0197459627562</v>
      </c>
      <c r="M152" s="84">
        <v>18.144179249878224</v>
      </c>
      <c r="N152" s="85">
        <v>37.76770156077271</v>
      </c>
      <c r="O152" s="85">
        <v>11.312323171759944</v>
      </c>
      <c r="P152" s="79">
        <v>0.8002309555976541</v>
      </c>
      <c r="Q152" s="79">
        <v>0.20170876951989916</v>
      </c>
      <c r="R152" s="79">
        <v>0.038303910395266164</v>
      </c>
      <c r="S152" s="80">
        <v>0.08340063248624455</v>
      </c>
      <c r="T152" s="80">
        <v>0.3607737767278271</v>
      </c>
      <c r="U152" s="80">
        <v>0.05490856120700716</v>
      </c>
      <c r="V152" s="80">
        <v>0.11453435275825892</v>
      </c>
      <c r="W152" s="80">
        <v>0.021699259583525168</v>
      </c>
      <c r="X152" s="86">
        <v>25.618422442820325</v>
      </c>
      <c r="Y152" s="87">
        <v>80.87238571094322</v>
      </c>
      <c r="Z152" s="78">
        <v>69.56680720211111</v>
      </c>
      <c r="AA152" s="81">
        <v>4.297124530263581</v>
      </c>
      <c r="AB152" s="82">
        <v>29.07380012528964</v>
      </c>
    </row>
    <row r="153" spans="1:28" ht="15">
      <c r="A153">
        <f t="shared" si="16"/>
        <v>935</v>
      </c>
      <c r="B153" t="str">
        <f t="shared" si="17"/>
        <v>Not Close</v>
      </c>
      <c r="C153">
        <f t="shared" si="14"/>
        <v>1.9233246464882356</v>
      </c>
      <c r="D153">
        <f>SQRT(SUM(Distcalc!A148:V148))</f>
        <v>30.5923512831989</v>
      </c>
      <c r="E153">
        <f t="shared" si="15"/>
        <v>98</v>
      </c>
      <c r="F153" s="8">
        <v>935</v>
      </c>
      <c r="G153" s="77">
        <v>387.4</v>
      </c>
      <c r="H153" s="77">
        <v>9.995932983503785</v>
      </c>
      <c r="I153" s="77">
        <v>20.349213304953885</v>
      </c>
      <c r="J153" s="84">
        <v>17.878161390252117</v>
      </c>
      <c r="K153" s="84">
        <v>7.585355059875691</v>
      </c>
      <c r="L153" s="78">
        <v>53.86764599034327</v>
      </c>
      <c r="M153" s="84">
        <v>17.922415899918757</v>
      </c>
      <c r="N153" s="85">
        <v>38.35339508211884</v>
      </c>
      <c r="O153" s="85">
        <v>12.10575690709935</v>
      </c>
      <c r="P153" s="79">
        <v>1.7128033146424633</v>
      </c>
      <c r="Q153" s="79">
        <v>0.5491902225188591</v>
      </c>
      <c r="R153" s="79">
        <v>0.09572032635550007</v>
      </c>
      <c r="S153" s="80">
        <v>0.30940874502000243</v>
      </c>
      <c r="T153" s="80">
        <v>0.5524861878453038</v>
      </c>
      <c r="U153" s="80">
        <v>0.3445657085020799</v>
      </c>
      <c r="V153" s="80">
        <v>0.3603588756912944</v>
      </c>
      <c r="W153" s="80">
        <v>0.23634818028381008</v>
      </c>
      <c r="X153" s="86">
        <v>23.50027970923679</v>
      </c>
      <c r="Y153" s="87">
        <v>81.61167211187606</v>
      </c>
      <c r="Z153" s="78">
        <v>67.25546670099277</v>
      </c>
      <c r="AA153" s="81">
        <v>4.500474665722699</v>
      </c>
      <c r="AB153" s="82">
        <v>23.75704340923667</v>
      </c>
    </row>
    <row r="154" spans="1:28" ht="15">
      <c r="A154">
        <f t="shared" si="16"/>
        <v>936</v>
      </c>
      <c r="B154" t="str">
        <f t="shared" si="17"/>
        <v>Not Close</v>
      </c>
      <c r="C154">
        <f t="shared" si="14"/>
        <v>2.2757273610989377</v>
      </c>
      <c r="D154">
        <f>SQRT(SUM(Distcalc!A149:V149))</f>
        <v>36.1976596008602</v>
      </c>
      <c r="E154">
        <f t="shared" si="15"/>
        <v>146</v>
      </c>
      <c r="F154" s="8">
        <v>936</v>
      </c>
      <c r="G154" s="77">
        <v>603.3</v>
      </c>
      <c r="H154" s="77">
        <v>7.050661969594156</v>
      </c>
      <c r="I154" s="77">
        <v>24.473220806236938</v>
      </c>
      <c r="J154" s="84">
        <v>26.597066262013154</v>
      </c>
      <c r="K154" s="84">
        <v>8.220131512392514</v>
      </c>
      <c r="L154" s="78">
        <v>63.62003034901365</v>
      </c>
      <c r="M154" s="84">
        <v>12.423672230652503</v>
      </c>
      <c r="N154" s="85">
        <v>57.174020381567544</v>
      </c>
      <c r="O154" s="85">
        <v>4.926624737945493</v>
      </c>
      <c r="P154" s="79">
        <v>2.080025432933883</v>
      </c>
      <c r="Q154" s="79">
        <v>1.7866636052949956</v>
      </c>
      <c r="R154" s="79">
        <v>0.9553245789878045</v>
      </c>
      <c r="S154" s="80">
        <v>0.30024991389892175</v>
      </c>
      <c r="T154" s="80">
        <v>1.729704430452406</v>
      </c>
      <c r="U154" s="80">
        <v>0.29168396047298195</v>
      </c>
      <c r="V154" s="80">
        <v>0.6912812723531645</v>
      </c>
      <c r="W154" s="80">
        <v>0.11471312886902922</v>
      </c>
      <c r="X154" s="86">
        <v>36.222821121371176</v>
      </c>
      <c r="Y154" s="87">
        <v>85.9869832831445</v>
      </c>
      <c r="Z154" s="78">
        <v>72.88077210826891</v>
      </c>
      <c r="AA154" s="81">
        <v>4.663321566244178</v>
      </c>
      <c r="AB154" s="82">
        <v>7.702734923480427</v>
      </c>
    </row>
    <row r="155" spans="1:28" ht="15">
      <c r="A155">
        <f t="shared" si="16"/>
        <v>937</v>
      </c>
      <c r="B155" t="str">
        <f t="shared" si="17"/>
        <v>Not Close</v>
      </c>
      <c r="C155">
        <f t="shared" si="14"/>
        <v>2.038739421682485</v>
      </c>
      <c r="D155">
        <f>SQRT(SUM(Distcalc!A150:V150))</f>
        <v>32.42813566440607</v>
      </c>
      <c r="E155">
        <f t="shared" si="15"/>
        <v>119</v>
      </c>
      <c r="F155" s="8">
        <v>937</v>
      </c>
      <c r="G155" s="77">
        <v>445.6</v>
      </c>
      <c r="H155" s="77">
        <v>8.839221341023793</v>
      </c>
      <c r="I155" s="77">
        <v>26.53463963255968</v>
      </c>
      <c r="J155" s="84">
        <v>20.47589452188582</v>
      </c>
      <c r="K155" s="84">
        <v>7.156175086566634</v>
      </c>
      <c r="L155" s="78">
        <v>57.94814880582438</v>
      </c>
      <c r="M155" s="84">
        <v>18.479090828376098</v>
      </c>
      <c r="N155" s="85">
        <v>44.09714514052302</v>
      </c>
      <c r="O155" s="85">
        <v>10.86356169249212</v>
      </c>
      <c r="P155" s="79">
        <v>1.4572646908926914</v>
      </c>
      <c r="Q155" s="79">
        <v>3.012975870527285</v>
      </c>
      <c r="R155" s="79">
        <v>0.3167887012029904</v>
      </c>
      <c r="S155" s="80">
        <v>0.05206480968845444</v>
      </c>
      <c r="T155" s="80">
        <v>0.7883052171139229</v>
      </c>
      <c r="U155" s="80">
        <v>0.31770533517637867</v>
      </c>
      <c r="V155" s="80">
        <v>0.39836912483454756</v>
      </c>
      <c r="W155" s="80">
        <v>0.09844648874190154</v>
      </c>
      <c r="X155" s="86">
        <v>28.82379913884695</v>
      </c>
      <c r="Y155" s="87">
        <v>82.2002515243623</v>
      </c>
      <c r="Z155" s="78">
        <v>70.04350555182788</v>
      </c>
      <c r="AA155" s="81">
        <v>4.104240167961732</v>
      </c>
      <c r="AB155" s="82">
        <v>16.042561148652364</v>
      </c>
    </row>
    <row r="156" spans="1:28" ht="15">
      <c r="A156">
        <f t="shared" si="16"/>
        <v>938</v>
      </c>
      <c r="B156" t="str">
        <f t="shared" si="17"/>
        <v>Not Close</v>
      </c>
      <c r="C156">
        <f t="shared" si="14"/>
        <v>2.0353557721512527</v>
      </c>
      <c r="D156">
        <f>SQRT(SUM(Distcalc!A151:V151))</f>
        <v>32.374315423882614</v>
      </c>
      <c r="E156">
        <f t="shared" si="15"/>
        <v>115</v>
      </c>
      <c r="F156" s="8">
        <v>938</v>
      </c>
      <c r="G156" s="77">
        <v>436.4</v>
      </c>
      <c r="H156" s="77">
        <v>5.991875746714456</v>
      </c>
      <c r="I156" s="77">
        <v>22.626657497450005</v>
      </c>
      <c r="J156" s="84">
        <v>18.133374027163132</v>
      </c>
      <c r="K156" s="84">
        <v>8.673889821455822</v>
      </c>
      <c r="L156" s="78">
        <v>55.784526171219284</v>
      </c>
      <c r="M156" s="84">
        <v>16.73676178849382</v>
      </c>
      <c r="N156" s="85">
        <v>45.6708873124214</v>
      </c>
      <c r="O156" s="85">
        <v>7.844418124763427</v>
      </c>
      <c r="P156" s="79">
        <v>1.5063973865151716</v>
      </c>
      <c r="Q156" s="79">
        <v>1.19706230821473</v>
      </c>
      <c r="R156" s="79">
        <v>0.6489096434219201</v>
      </c>
      <c r="S156" s="80">
        <v>0.29074522984488627</v>
      </c>
      <c r="T156" s="80">
        <v>1.0079415832602132</v>
      </c>
      <c r="U156" s="80">
        <v>0.1659453805465911</v>
      </c>
      <c r="V156" s="80">
        <v>0.5662467839562172</v>
      </c>
      <c r="W156" s="80">
        <v>0.1534282159198505</v>
      </c>
      <c r="X156" s="86">
        <v>27.787085477923124</v>
      </c>
      <c r="Y156" s="87">
        <v>82.4581232680458</v>
      </c>
      <c r="Z156" s="78">
        <v>70.61374828565972</v>
      </c>
      <c r="AA156" s="81">
        <v>4.043528329292216</v>
      </c>
      <c r="AB156" s="82">
        <v>11.19257595812079</v>
      </c>
    </row>
    <row r="157" spans="1:28" ht="15">
      <c r="A157">
        <f>F157</f>
        <v>420</v>
      </c>
      <c r="B157" t="str">
        <f>IF(C157&lt;0.25,"Extremely Close",IF(C157&lt;0.55,"Very Close",IF(C157&lt;0.85,"Close",IF(C157&lt;1.15,"Somewhat close","Not Close"))))</f>
        <v>Not Close</v>
      </c>
      <c r="C157">
        <f>D157/SQRT(SUM(G$3:AB$3))</f>
        <v>2.67169574972746</v>
      </c>
      <c r="D157">
        <f>SQRT(SUM(Distcalc!A152:V152))</f>
        <v>42.4959223845686</v>
      </c>
      <c r="E157">
        <f t="shared" si="15"/>
        <v>151</v>
      </c>
      <c r="F157" s="8">
        <v>420</v>
      </c>
      <c r="G157" s="83">
        <v>234.6</v>
      </c>
      <c r="H157" s="83">
        <v>1.6</v>
      </c>
      <c r="I157" s="83">
        <v>14.2</v>
      </c>
      <c r="J157" s="84">
        <v>19.825072886297377</v>
      </c>
      <c r="K157" s="84">
        <v>8.454810495626822</v>
      </c>
      <c r="L157" s="78">
        <v>23.9067055393586</v>
      </c>
      <c r="M157" s="84">
        <v>9.620991253644315</v>
      </c>
      <c r="N157" s="85">
        <v>34.11078717201166</v>
      </c>
      <c r="O157" s="85">
        <v>3.206997084548105</v>
      </c>
      <c r="P157" s="79">
        <v>0.8170676350431231</v>
      </c>
      <c r="Q157" s="79">
        <v>0</v>
      </c>
      <c r="R157" s="79">
        <v>0</v>
      </c>
      <c r="S157" s="80">
        <v>0</v>
      </c>
      <c r="T157" s="80">
        <v>0.09078529278256922</v>
      </c>
      <c r="U157" s="80">
        <v>0.04539264639128461</v>
      </c>
      <c r="V157" s="80">
        <v>0.04539264639128461</v>
      </c>
      <c r="W157" s="80">
        <v>0</v>
      </c>
      <c r="X157" s="86">
        <v>33.01023155627356</v>
      </c>
      <c r="Y157" s="87">
        <v>85.74670903313664</v>
      </c>
      <c r="Z157" s="78">
        <v>41.6582406471183</v>
      </c>
      <c r="AA157" s="81">
        <v>1.9211324570273005</v>
      </c>
      <c r="AB157" s="82">
        <v>100</v>
      </c>
    </row>
    <row r="160" ht="12.75">
      <c r="A160" t="s">
        <v>220</v>
      </c>
    </row>
    <row r="161" ht="12.75">
      <c r="A161" t="s">
        <v>221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152"/>
  <sheetViews>
    <sheetView zoomScalePageLayoutView="0" workbookViewId="0" topLeftCell="A28">
      <selection activeCell="E11" sqref="E11"/>
    </sheetView>
  </sheetViews>
  <sheetFormatPr defaultColWidth="9.140625" defaultRowHeight="12.75"/>
  <sheetData>
    <row r="1" spans="1:22" ht="12.75">
      <c r="A1">
        <f>Demographics!G$3*((Demographics!G$2-Demographics!G6)/Demographics!G$4)^2</f>
        <v>139.6199534930431</v>
      </c>
      <c r="B1">
        <f>Demographics!H$3*((Demographics!H$2-Demographics!H6)/Demographics!H$4)^2</f>
        <v>3.9264676334278295</v>
      </c>
      <c r="C1">
        <f>Demographics!I$3*((Demographics!I$2-Demographics!I6)/Demographics!I$4)^2</f>
        <v>292.64543822954965</v>
      </c>
      <c r="D1">
        <f>Demographics!J$3*((Demographics!J$2-Demographics!J6)/Demographics!J$4)^2</f>
        <v>4.435419646320273</v>
      </c>
      <c r="E1">
        <f>Demographics!K$3*((Demographics!K$2-Demographics!K6)/Demographics!K$4)^2</f>
        <v>3.117867358074659</v>
      </c>
      <c r="F1">
        <f>Demographics!L$3*((Demographics!L$2-Demographics!L6)/Demographics!L$4)^2</f>
        <v>4.6960434659480725</v>
      </c>
      <c r="G1">
        <f>Demographics!M$3*((Demographics!M$2-Demographics!M6)/Demographics!M$4)^2</f>
        <v>97.5020526553092</v>
      </c>
      <c r="H1">
        <f>Demographics!N$3*((Demographics!N$2-Demographics!N6)/Demographics!N$4)^2</f>
        <v>75.17876836373672</v>
      </c>
      <c r="I1">
        <f>Demographics!O$3*((Demographics!O$2-Demographics!O6)/Demographics!O$4)^2</f>
        <v>26.51463947555124</v>
      </c>
      <c r="J1">
        <f>Demographics!P$3*((Demographics!P$2-Demographics!P6)/Demographics!P$4)^2</f>
        <v>0.17579164406525488</v>
      </c>
      <c r="K1">
        <f>Demographics!Q$3*((Demographics!Q$2-Demographics!Q6)/Demographics!Q$4)^2</f>
        <v>0.4758681816358724</v>
      </c>
      <c r="L1">
        <f>Demographics!R$3*((Demographics!R$2-Demographics!R6)/Demographics!R$4)^2</f>
        <v>2.692661399957969</v>
      </c>
      <c r="M1">
        <f>Demographics!S$3*((Demographics!S$2-Demographics!S6)/Demographics!S$4)^2</f>
        <v>0.7991078312611558</v>
      </c>
      <c r="N1">
        <f>Demographics!T$3*((Demographics!T$2-Demographics!T6)/Demographics!T$4)^2</f>
        <v>0.05694054914092533</v>
      </c>
      <c r="O1">
        <f>Demographics!U$3*((Demographics!U$2-Demographics!U6)/Demographics!U$4)^2</f>
        <v>34.22988222482284</v>
      </c>
      <c r="P1">
        <f>Demographics!V$3*((Demographics!V$2-Demographics!V6)/Demographics!V$4)^2</f>
        <v>271.0100447452431</v>
      </c>
      <c r="Q1">
        <f>Demographics!W$3*((Demographics!W$2-Demographics!W6)/Demographics!W$4)^2</f>
        <v>9.877716447633793</v>
      </c>
      <c r="R1">
        <f>Demographics!X$3*((Demographics!X$2-Demographics!X6)/Demographics!X$4)^2</f>
        <v>735.7965657571331</v>
      </c>
      <c r="S1">
        <f>Demographics!Y$3*((Demographics!Y$2-Demographics!Y6)/Demographics!Y$4)^2</f>
        <v>31.29848911428812</v>
      </c>
      <c r="T1">
        <f>Demographics!Z$3*((Demographics!Z$2-Demographics!Z6)/Demographics!Z$4)^2</f>
        <v>2.940745691039562</v>
      </c>
      <c r="U1">
        <f>Demographics!AA$3*((Demographics!AA$2-Demographics!AA6)/Demographics!AA$4)^2</f>
        <v>299.32579859176417</v>
      </c>
      <c r="V1">
        <f>Demographics!AB$3*((Demographics!AB$2-Demographics!AB6)/Demographics!AB$4)^2</f>
        <v>0</v>
      </c>
    </row>
    <row r="2" spans="1:22" ht="12.75">
      <c r="A2">
        <f>Demographics!G$3*((Demographics!G$2-Demographics!G7)/Demographics!G$4)^2</f>
        <v>15.720788987581596</v>
      </c>
      <c r="B2">
        <f>Demographics!H$3*((Demographics!H$2-Demographics!H7)/Demographics!H$4)^2</f>
        <v>20.263442037042953</v>
      </c>
      <c r="C2">
        <f>Demographics!I$3*((Demographics!I$2-Demographics!I7)/Demographics!I$4)^2</f>
        <v>8.265591437750079</v>
      </c>
      <c r="D2">
        <f>Demographics!J$3*((Demographics!J$2-Demographics!J7)/Demographics!J$4)^2</f>
        <v>11.04193608195548</v>
      </c>
      <c r="E2">
        <f>Demographics!K$3*((Demographics!K$2-Demographics!K7)/Demographics!K$4)^2</f>
        <v>5.000224267146729</v>
      </c>
      <c r="F2">
        <f>Demographics!L$3*((Demographics!L$2-Demographics!L7)/Demographics!L$4)^2</f>
        <v>2.567092435840106</v>
      </c>
      <c r="G2">
        <f>Demographics!M$3*((Demographics!M$2-Demographics!M7)/Demographics!M$4)^2</f>
        <v>16.640948098648963</v>
      </c>
      <c r="H2">
        <f>Demographics!N$3*((Demographics!N$2-Demographics!N7)/Demographics!N$4)^2</f>
        <v>21.275525094135656</v>
      </c>
      <c r="I2">
        <f>Demographics!O$3*((Demographics!O$2-Demographics!O7)/Demographics!O$4)^2</f>
        <v>26.041885695960566</v>
      </c>
      <c r="J2">
        <f>Demographics!P$3*((Demographics!P$2-Demographics!P7)/Demographics!P$4)^2</f>
        <v>3.1734523014535263</v>
      </c>
      <c r="K2">
        <f>Demographics!Q$3*((Demographics!Q$2-Demographics!Q7)/Demographics!Q$4)^2</f>
        <v>0.6369340728557256</v>
      </c>
      <c r="L2">
        <f>Demographics!R$3*((Demographics!R$2-Demographics!R7)/Demographics!R$4)^2</f>
        <v>2.1223977311663047</v>
      </c>
      <c r="M2">
        <f>Demographics!S$3*((Demographics!S$2-Demographics!S7)/Demographics!S$4)^2</f>
        <v>1.8889565609173262</v>
      </c>
      <c r="N2">
        <f>Demographics!T$3*((Demographics!T$2-Demographics!T7)/Demographics!T$4)^2</f>
        <v>5.753626335584494</v>
      </c>
      <c r="O2">
        <f>Demographics!U$3*((Demographics!U$2-Demographics!U7)/Demographics!U$4)^2</f>
        <v>10.729610852791698</v>
      </c>
      <c r="P2">
        <f>Demographics!V$3*((Demographics!V$2-Demographics!V7)/Demographics!V$4)^2</f>
        <v>151.04808100379245</v>
      </c>
      <c r="Q2">
        <f>Demographics!W$3*((Demographics!W$2-Demographics!W7)/Demographics!W$4)^2</f>
        <v>0.007199027362277532</v>
      </c>
      <c r="R2">
        <f>Demographics!X$3*((Demographics!X$2-Demographics!X7)/Demographics!X$4)^2</f>
        <v>287.3681518319516</v>
      </c>
      <c r="S2">
        <f>Demographics!Y$3*((Demographics!Y$2-Demographics!Y7)/Demographics!Y$4)^2</f>
        <v>5.794933768181011</v>
      </c>
      <c r="T2">
        <f>Demographics!Z$3*((Demographics!Z$2-Demographics!Z7)/Demographics!Z$4)^2</f>
        <v>35.66788975452509</v>
      </c>
      <c r="U2">
        <f>Demographics!AA$3*((Demographics!AA$2-Demographics!AA7)/Demographics!AA$4)^2</f>
        <v>92.33563064971986</v>
      </c>
      <c r="V2">
        <f>Demographics!AB$3*((Demographics!AB$2-Demographics!AB7)/Demographics!AB$4)^2</f>
        <v>0</v>
      </c>
    </row>
    <row r="3" spans="1:22" ht="12.75">
      <c r="A3">
        <f>Demographics!G$3*((Demographics!G$2-Demographics!G8)/Demographics!G$4)^2</f>
        <v>1.292737107913129</v>
      </c>
      <c r="B3">
        <f>Demographics!H$3*((Demographics!H$2-Demographics!H8)/Demographics!H$4)^2</f>
        <v>10.232850736826924</v>
      </c>
      <c r="C3">
        <f>Demographics!I$3*((Demographics!I$2-Demographics!I8)/Demographics!I$4)^2</f>
        <v>0.21508823477747593</v>
      </c>
      <c r="D3">
        <f>Demographics!J$3*((Demographics!J$2-Demographics!J8)/Demographics!J$4)^2</f>
        <v>2.2504027210197295</v>
      </c>
      <c r="E3">
        <f>Demographics!K$3*((Demographics!K$2-Demographics!K8)/Demographics!K$4)^2</f>
        <v>2.195138410802942</v>
      </c>
      <c r="F3">
        <f>Demographics!L$3*((Demographics!L$2-Demographics!L8)/Demographics!L$4)^2</f>
        <v>0.008999523023249828</v>
      </c>
      <c r="G3">
        <f>Demographics!M$3*((Demographics!M$2-Demographics!M8)/Demographics!M$4)^2</f>
        <v>6.027863568326717</v>
      </c>
      <c r="H3">
        <f>Demographics!N$3*((Demographics!N$2-Demographics!N8)/Demographics!N$4)^2</f>
        <v>5.1472321248171475</v>
      </c>
      <c r="I3">
        <f>Demographics!O$3*((Demographics!O$2-Demographics!O8)/Demographics!O$4)^2</f>
        <v>11.633097939894835</v>
      </c>
      <c r="J3">
        <f>Demographics!P$3*((Demographics!P$2-Demographics!P8)/Demographics!P$4)^2</f>
        <v>0.5900632882023352</v>
      </c>
      <c r="K3">
        <f>Demographics!Q$3*((Demographics!Q$2-Demographics!Q8)/Demographics!Q$4)^2</f>
        <v>0.35230190638603137</v>
      </c>
      <c r="L3">
        <f>Demographics!R$3*((Demographics!R$2-Demographics!R8)/Demographics!R$4)^2</f>
        <v>1.740107520947078</v>
      </c>
      <c r="M3">
        <f>Demographics!S$3*((Demographics!S$2-Demographics!S8)/Demographics!S$4)^2</f>
        <v>9.835080834014736</v>
      </c>
      <c r="N3">
        <f>Demographics!T$3*((Demographics!T$2-Demographics!T8)/Demographics!T$4)^2</f>
        <v>18.135706174404138</v>
      </c>
      <c r="O3">
        <f>Demographics!U$3*((Demographics!U$2-Demographics!U8)/Demographics!U$4)^2</f>
        <v>0.8819816150409056</v>
      </c>
      <c r="P3">
        <f>Demographics!V$3*((Demographics!V$2-Demographics!V8)/Demographics!V$4)^2</f>
        <v>3.5578691764217627</v>
      </c>
      <c r="Q3">
        <f>Demographics!W$3*((Demographics!W$2-Demographics!W8)/Demographics!W$4)^2</f>
        <v>1.3805368459251457</v>
      </c>
      <c r="R3">
        <f>Demographics!X$3*((Demographics!X$2-Demographics!X8)/Demographics!X$4)^2</f>
        <v>49.60341077409555</v>
      </c>
      <c r="S3">
        <f>Demographics!Y$3*((Demographics!Y$2-Demographics!Y8)/Demographics!Y$4)^2</f>
        <v>2.888664904928037</v>
      </c>
      <c r="T3">
        <f>Demographics!Z$3*((Demographics!Z$2-Demographics!Z8)/Demographics!Z$4)^2</f>
        <v>1.717118577064897</v>
      </c>
      <c r="U3">
        <f>Demographics!AA$3*((Demographics!AA$2-Demographics!AA8)/Demographics!AA$4)^2</f>
        <v>22.442854501958987</v>
      </c>
      <c r="V3">
        <f>Demographics!AB$3*((Demographics!AB$2-Demographics!AB8)/Demographics!AB$4)^2</f>
        <v>0</v>
      </c>
    </row>
    <row r="4" spans="1:22" ht="12.75">
      <c r="A4">
        <f>Demographics!G$3*((Demographics!G$2-Demographics!G9)/Demographics!G$4)^2</f>
        <v>1.4880994360667852</v>
      </c>
      <c r="B4">
        <f>Demographics!H$3*((Demographics!H$2-Demographics!H9)/Demographics!H$4)^2</f>
        <v>35.03991933142757</v>
      </c>
      <c r="C4">
        <f>Demographics!I$3*((Demographics!I$2-Demographics!I9)/Demographics!I$4)^2</f>
        <v>34.19946540071624</v>
      </c>
      <c r="D4">
        <f>Demographics!J$3*((Demographics!J$2-Demographics!J9)/Demographics!J$4)^2</f>
        <v>1.1660974410129819</v>
      </c>
      <c r="E4">
        <f>Demographics!K$3*((Demographics!K$2-Demographics!K9)/Demographics!K$4)^2</f>
        <v>12.834228434499165</v>
      </c>
      <c r="F4">
        <f>Demographics!L$3*((Demographics!L$2-Demographics!L9)/Demographics!L$4)^2</f>
        <v>6.68134202050112</v>
      </c>
      <c r="G4">
        <f>Demographics!M$3*((Demographics!M$2-Demographics!M9)/Demographics!M$4)^2</f>
        <v>1.7294868997957895</v>
      </c>
      <c r="H4">
        <f>Demographics!N$3*((Demographics!N$2-Demographics!N9)/Demographics!N$4)^2</f>
        <v>2.483176684159673</v>
      </c>
      <c r="I4">
        <f>Demographics!O$3*((Demographics!O$2-Demographics!O9)/Demographics!O$4)^2</f>
        <v>6.671605865777581</v>
      </c>
      <c r="J4">
        <f>Demographics!P$3*((Demographics!P$2-Demographics!P9)/Demographics!P$4)^2</f>
        <v>8.415484568948104</v>
      </c>
      <c r="K4">
        <f>Demographics!Q$3*((Demographics!Q$2-Demographics!Q9)/Demographics!Q$4)^2</f>
        <v>0.34670509191355325</v>
      </c>
      <c r="L4">
        <f>Demographics!R$3*((Demographics!R$2-Demographics!R9)/Demographics!R$4)^2</f>
        <v>2.009652763045148</v>
      </c>
      <c r="M4">
        <f>Demographics!S$3*((Demographics!S$2-Demographics!S9)/Demographics!S$4)^2</f>
        <v>2.1454289868997822</v>
      </c>
      <c r="N4">
        <f>Demographics!T$3*((Demographics!T$2-Demographics!T9)/Demographics!T$4)^2</f>
        <v>0.0017975905377593023</v>
      </c>
      <c r="O4">
        <f>Demographics!U$3*((Demographics!U$2-Demographics!U9)/Demographics!U$4)^2</f>
        <v>176.76617031983074</v>
      </c>
      <c r="P4">
        <f>Demographics!V$3*((Demographics!V$2-Demographics!V9)/Demographics!V$4)^2</f>
        <v>22.573521082011577</v>
      </c>
      <c r="Q4">
        <f>Demographics!W$3*((Demographics!W$2-Demographics!W9)/Demographics!W$4)^2</f>
        <v>41.91731413229683</v>
      </c>
      <c r="R4">
        <f>Demographics!X$3*((Demographics!X$2-Demographics!X9)/Demographics!X$4)^2</f>
        <v>143.06403442594643</v>
      </c>
      <c r="S4">
        <f>Demographics!Y$3*((Demographics!Y$2-Demographics!Y9)/Demographics!Y$4)^2</f>
        <v>2.3722714684444073</v>
      </c>
      <c r="T4">
        <f>Demographics!Z$3*((Demographics!Z$2-Demographics!Z9)/Demographics!Z$4)^2</f>
        <v>90.09014766009956</v>
      </c>
      <c r="U4">
        <f>Demographics!AA$3*((Demographics!AA$2-Demographics!AA9)/Demographics!AA$4)^2</f>
        <v>21.768241445256418</v>
      </c>
      <c r="V4">
        <f>Demographics!AB$3*((Demographics!AB$2-Demographics!AB9)/Demographics!AB$4)^2</f>
        <v>0</v>
      </c>
    </row>
    <row r="5" spans="1:22" ht="12.75">
      <c r="A5">
        <f>Demographics!G$3*((Demographics!G$2-Demographics!G10)/Demographics!G$4)^2</f>
        <v>10.956811051795231</v>
      </c>
      <c r="B5">
        <f>Demographics!H$3*((Demographics!H$2-Demographics!H10)/Demographics!H$4)^2</f>
        <v>32.97188398959628</v>
      </c>
      <c r="C5">
        <f>Demographics!I$3*((Demographics!I$2-Demographics!I10)/Demographics!I$4)^2</f>
        <v>6.8548445828435005</v>
      </c>
      <c r="D5">
        <f>Demographics!J$3*((Demographics!J$2-Demographics!J10)/Demographics!J$4)^2</f>
        <v>27.4428936027919</v>
      </c>
      <c r="E5">
        <f>Demographics!K$3*((Demographics!K$2-Demographics!K10)/Demographics!K$4)^2</f>
        <v>0.6783074863718292</v>
      </c>
      <c r="F5">
        <f>Demographics!L$3*((Demographics!L$2-Demographics!L10)/Demographics!L$4)^2</f>
        <v>1.9730867337785412</v>
      </c>
      <c r="G5">
        <f>Demographics!M$3*((Demographics!M$2-Demographics!M10)/Demographics!M$4)^2</f>
        <v>6.574617519996924</v>
      </c>
      <c r="H5">
        <f>Demographics!N$3*((Demographics!N$2-Demographics!N10)/Demographics!N$4)^2</f>
        <v>27.28784232560377</v>
      </c>
      <c r="I5">
        <f>Demographics!O$3*((Demographics!O$2-Demographics!O10)/Demographics!O$4)^2</f>
        <v>35.35868612694301</v>
      </c>
      <c r="J5">
        <f>Demographics!P$3*((Demographics!P$2-Demographics!P10)/Demographics!P$4)^2</f>
        <v>2.7721998747248926</v>
      </c>
      <c r="K5">
        <f>Demographics!Q$3*((Demographics!Q$2-Demographics!Q10)/Demographics!Q$4)^2</f>
        <v>1.844978020820593</v>
      </c>
      <c r="L5">
        <f>Demographics!R$3*((Demographics!R$2-Demographics!R10)/Demographics!R$4)^2</f>
        <v>1.8867141890575907</v>
      </c>
      <c r="M5">
        <f>Demographics!S$3*((Demographics!S$2-Demographics!S10)/Demographics!S$4)^2</f>
        <v>10.218917152324545</v>
      </c>
      <c r="N5">
        <f>Demographics!T$3*((Demographics!T$2-Demographics!T10)/Demographics!T$4)^2</f>
        <v>5.868016250890801</v>
      </c>
      <c r="O5">
        <f>Demographics!U$3*((Demographics!U$2-Demographics!U10)/Demographics!U$4)^2</f>
        <v>8.418972417851126</v>
      </c>
      <c r="P5">
        <f>Demographics!V$3*((Demographics!V$2-Demographics!V10)/Demographics!V$4)^2</f>
        <v>126.8585600603552</v>
      </c>
      <c r="Q5">
        <f>Demographics!W$3*((Demographics!W$2-Demographics!W10)/Demographics!W$4)^2</f>
        <v>1.1703812269363922</v>
      </c>
      <c r="R5">
        <f>Demographics!X$3*((Demographics!X$2-Demographics!X10)/Demographics!X$4)^2</f>
        <v>268.5968964622643</v>
      </c>
      <c r="S5">
        <f>Demographics!Y$3*((Demographics!Y$2-Demographics!Y10)/Demographics!Y$4)^2</f>
        <v>14.42786939483598</v>
      </c>
      <c r="T5">
        <f>Demographics!Z$3*((Demographics!Z$2-Demographics!Z10)/Demographics!Z$4)^2</f>
        <v>27.06305669500427</v>
      </c>
      <c r="U5">
        <f>Demographics!AA$3*((Demographics!AA$2-Demographics!AA10)/Demographics!AA$4)^2</f>
        <v>104.43131281225496</v>
      </c>
      <c r="V5">
        <f>Demographics!AB$3*((Demographics!AB$2-Demographics!AB10)/Demographics!AB$4)^2</f>
        <v>0</v>
      </c>
    </row>
    <row r="6" spans="1:22" ht="12.75">
      <c r="A6">
        <f>Demographics!G$3*((Demographics!G$2-Demographics!G11)/Demographics!G$4)^2</f>
        <v>12.391086601419453</v>
      </c>
      <c r="B6">
        <f>Demographics!H$3*((Demographics!H$2-Demographics!H11)/Demographics!H$4)^2</f>
        <v>50.17966375808284</v>
      </c>
      <c r="C6">
        <f>Demographics!I$3*((Demographics!I$2-Demographics!I11)/Demographics!I$4)^2</f>
        <v>0.013450556524536944</v>
      </c>
      <c r="D6">
        <f>Demographics!J$3*((Demographics!J$2-Demographics!J11)/Demographics!J$4)^2</f>
        <v>5.363616985361546</v>
      </c>
      <c r="E6">
        <f>Demographics!K$3*((Demographics!K$2-Demographics!K11)/Demographics!K$4)^2</f>
        <v>1.6983353342090606</v>
      </c>
      <c r="F6">
        <f>Demographics!L$3*((Demographics!L$2-Demographics!L11)/Demographics!L$4)^2</f>
        <v>5.723022397803757</v>
      </c>
      <c r="G6">
        <f>Demographics!M$3*((Demographics!M$2-Demographics!M11)/Demographics!M$4)^2</f>
        <v>19.367715329533937</v>
      </c>
      <c r="H6">
        <f>Demographics!N$3*((Demographics!N$2-Demographics!N11)/Demographics!N$4)^2</f>
        <v>6.148303507636572</v>
      </c>
      <c r="I6">
        <f>Demographics!O$3*((Demographics!O$2-Demographics!O11)/Demographics!O$4)^2</f>
        <v>15.155708161834605</v>
      </c>
      <c r="J6">
        <f>Demographics!P$3*((Demographics!P$2-Demographics!P11)/Demographics!P$4)^2</f>
        <v>8.62716710100637</v>
      </c>
      <c r="K6">
        <f>Demographics!Q$3*((Demographics!Q$2-Demographics!Q11)/Demographics!Q$4)^2</f>
        <v>2.166822745356478</v>
      </c>
      <c r="L6">
        <f>Demographics!R$3*((Demographics!R$2-Demographics!R11)/Demographics!R$4)^2</f>
        <v>2.380443342987649</v>
      </c>
      <c r="M6">
        <f>Demographics!S$3*((Demographics!S$2-Demographics!S11)/Demographics!S$4)^2</f>
        <v>2.8457277971100927</v>
      </c>
      <c r="N6">
        <f>Demographics!T$3*((Demographics!T$2-Demographics!T11)/Demographics!T$4)^2</f>
        <v>0.058476784630707</v>
      </c>
      <c r="O6">
        <f>Demographics!U$3*((Demographics!U$2-Demographics!U11)/Demographics!U$4)^2</f>
        <v>7.763398592095351</v>
      </c>
      <c r="P6">
        <f>Demographics!V$3*((Demographics!V$2-Demographics!V11)/Demographics!V$4)^2</f>
        <v>118.04063507021375</v>
      </c>
      <c r="Q6">
        <f>Demographics!W$3*((Demographics!W$2-Demographics!W11)/Demographics!W$4)^2</f>
        <v>9.35332041273467</v>
      </c>
      <c r="R6">
        <f>Demographics!X$3*((Demographics!X$2-Demographics!X11)/Demographics!X$4)^2</f>
        <v>241.05858787847703</v>
      </c>
      <c r="S6">
        <f>Demographics!Y$3*((Demographics!Y$2-Demographics!Y11)/Demographics!Y$4)^2</f>
        <v>1.2404162791224356</v>
      </c>
      <c r="T6">
        <f>Demographics!Z$3*((Demographics!Z$2-Demographics!Z11)/Demographics!Z$4)^2</f>
        <v>57.05844106275799</v>
      </c>
      <c r="U6">
        <f>Demographics!AA$3*((Demographics!AA$2-Demographics!AA11)/Demographics!AA$4)^2</f>
        <v>114.00873114233335</v>
      </c>
      <c r="V6">
        <f>Demographics!AB$3*((Demographics!AB$2-Demographics!AB11)/Demographics!AB$4)^2</f>
        <v>0</v>
      </c>
    </row>
    <row r="7" spans="1:22" ht="12.75">
      <c r="A7">
        <f>Demographics!G$3*((Demographics!G$2-Demographics!G12)/Demographics!G$4)^2</f>
        <v>105.47648741766784</v>
      </c>
      <c r="B7">
        <f>Demographics!H$3*((Demographics!H$2-Demographics!H12)/Demographics!H$4)^2</f>
        <v>19.36525022770613</v>
      </c>
      <c r="C7">
        <f>Demographics!I$3*((Demographics!I$2-Demographics!I12)/Demographics!I$4)^2</f>
        <v>72.0188717474625</v>
      </c>
      <c r="D7">
        <f>Demographics!J$3*((Demographics!J$2-Demographics!J12)/Demographics!J$4)^2</f>
        <v>25.48710064988715</v>
      </c>
      <c r="E7">
        <f>Demographics!K$3*((Demographics!K$2-Demographics!K12)/Demographics!K$4)^2</f>
        <v>8.49123839486617</v>
      </c>
      <c r="F7">
        <f>Demographics!L$3*((Demographics!L$2-Demographics!L12)/Demographics!L$4)^2</f>
        <v>0.03386666320934606</v>
      </c>
      <c r="G7">
        <f>Demographics!M$3*((Demographics!M$2-Demographics!M12)/Demographics!M$4)^2</f>
        <v>51.76844691345019</v>
      </c>
      <c r="H7">
        <f>Demographics!N$3*((Demographics!N$2-Demographics!N12)/Demographics!N$4)^2</f>
        <v>56.179273228995434</v>
      </c>
      <c r="I7">
        <f>Demographics!O$3*((Demographics!O$2-Demographics!O12)/Demographics!O$4)^2</f>
        <v>49.780189831090524</v>
      </c>
      <c r="J7">
        <f>Demographics!P$3*((Demographics!P$2-Demographics!P12)/Demographics!P$4)^2</f>
        <v>3.5185259458395475</v>
      </c>
      <c r="K7">
        <f>Demographics!Q$3*((Demographics!Q$2-Demographics!Q12)/Demographics!Q$4)^2</f>
        <v>2.341155749634067</v>
      </c>
      <c r="L7">
        <f>Demographics!R$3*((Demographics!R$2-Demographics!R12)/Demographics!R$4)^2</f>
        <v>2.24277775284715</v>
      </c>
      <c r="M7">
        <f>Demographics!S$3*((Demographics!S$2-Demographics!S12)/Demographics!S$4)^2</f>
        <v>10.517588499145749</v>
      </c>
      <c r="N7">
        <f>Demographics!T$3*((Demographics!T$2-Demographics!T12)/Demographics!T$4)^2</f>
        <v>14.459286522919907</v>
      </c>
      <c r="O7">
        <f>Demographics!U$3*((Demographics!U$2-Demographics!U12)/Demographics!U$4)^2</f>
        <v>4.115324725658344</v>
      </c>
      <c r="P7">
        <f>Demographics!V$3*((Demographics!V$2-Demographics!V12)/Demographics!V$4)^2</f>
        <v>194.31902027459074</v>
      </c>
      <c r="Q7">
        <f>Demographics!W$3*((Demographics!W$2-Demographics!W12)/Demographics!W$4)^2</f>
        <v>5.039254548446516</v>
      </c>
      <c r="R7">
        <f>Demographics!X$3*((Demographics!X$2-Demographics!X12)/Demographics!X$4)^2</f>
        <v>330.0795907489979</v>
      </c>
      <c r="S7">
        <f>Demographics!Y$3*((Demographics!Y$2-Demographics!Y12)/Demographics!Y$4)^2</f>
        <v>18.434996295424966</v>
      </c>
      <c r="T7">
        <f>Demographics!Z$3*((Demographics!Z$2-Demographics!Z12)/Demographics!Z$4)^2</f>
        <v>20.276603028828475</v>
      </c>
      <c r="U7">
        <f>Demographics!AA$3*((Demographics!AA$2-Demographics!AA12)/Demographics!AA$4)^2</f>
        <v>138.1449100707128</v>
      </c>
      <c r="V7">
        <f>Demographics!AB$3*((Demographics!AB$2-Demographics!AB12)/Demographics!AB$4)^2</f>
        <v>0</v>
      </c>
    </row>
    <row r="8" spans="1:22" ht="12.75">
      <c r="A8">
        <f>Demographics!G$3*((Demographics!G$2-Demographics!G13)/Demographics!G$4)^2</f>
        <v>3.1711470382590004</v>
      </c>
      <c r="B8">
        <f>Demographics!H$3*((Demographics!H$2-Demographics!H13)/Demographics!H$4)^2</f>
        <v>25.348706360671006</v>
      </c>
      <c r="C8">
        <f>Demographics!I$3*((Demographics!I$2-Demographics!I13)/Demographics!I$4)^2</f>
        <v>9.324707241479514</v>
      </c>
      <c r="D8">
        <f>Demographics!J$3*((Demographics!J$2-Demographics!J13)/Demographics!J$4)^2</f>
        <v>8.032612479290785</v>
      </c>
      <c r="E8">
        <f>Demographics!K$3*((Demographics!K$2-Demographics!K13)/Demographics!K$4)^2</f>
        <v>2.2440424122920515</v>
      </c>
      <c r="F8">
        <f>Demographics!L$3*((Demographics!L$2-Demographics!L13)/Demographics!L$4)^2</f>
        <v>3.3434292446177363</v>
      </c>
      <c r="G8">
        <f>Demographics!M$3*((Demographics!M$2-Demographics!M13)/Demographics!M$4)^2</f>
        <v>10.46857576678921</v>
      </c>
      <c r="H8">
        <f>Demographics!N$3*((Demographics!N$2-Demographics!N13)/Demographics!N$4)^2</f>
        <v>4.777638542485805</v>
      </c>
      <c r="I8">
        <f>Demographics!O$3*((Demographics!O$2-Demographics!O13)/Demographics!O$4)^2</f>
        <v>3.147928703925188</v>
      </c>
      <c r="J8">
        <f>Demographics!P$3*((Demographics!P$2-Demographics!P13)/Demographics!P$4)^2</f>
        <v>20.03214302903226</v>
      </c>
      <c r="K8">
        <f>Demographics!Q$3*((Demographics!Q$2-Demographics!Q13)/Demographics!Q$4)^2</f>
        <v>2.3023926969581203</v>
      </c>
      <c r="L8">
        <f>Demographics!R$3*((Demographics!R$2-Demographics!R13)/Demographics!R$4)^2</f>
        <v>1.745882721203188</v>
      </c>
      <c r="M8">
        <f>Demographics!S$3*((Demographics!S$2-Demographics!S13)/Demographics!S$4)^2</f>
        <v>9.354013540209793</v>
      </c>
      <c r="N8">
        <f>Demographics!T$3*((Demographics!T$2-Demographics!T13)/Demographics!T$4)^2</f>
        <v>2.032044136876538</v>
      </c>
      <c r="O8">
        <f>Demographics!U$3*((Demographics!U$2-Demographics!U13)/Demographics!U$4)^2</f>
        <v>322.84621584674045</v>
      </c>
      <c r="P8">
        <f>Demographics!V$3*((Demographics!V$2-Demographics!V13)/Demographics!V$4)^2</f>
        <v>19.888498754804154</v>
      </c>
      <c r="Q8">
        <f>Demographics!W$3*((Demographics!W$2-Demographics!W13)/Demographics!W$4)^2</f>
        <v>79.32250944111544</v>
      </c>
      <c r="R8">
        <f>Demographics!X$3*((Demographics!X$2-Demographics!X13)/Demographics!X$4)^2</f>
        <v>216.318219770929</v>
      </c>
      <c r="S8">
        <f>Demographics!Y$3*((Demographics!Y$2-Demographics!Y13)/Demographics!Y$4)^2</f>
        <v>10.41893656035084</v>
      </c>
      <c r="T8">
        <f>Demographics!Z$3*((Demographics!Z$2-Demographics!Z13)/Demographics!Z$4)^2</f>
        <v>31.660492598029386</v>
      </c>
      <c r="U8">
        <f>Demographics!AA$3*((Demographics!AA$2-Demographics!AA13)/Demographics!AA$4)^2</f>
        <v>77.55749442846347</v>
      </c>
      <c r="V8">
        <f>Demographics!AB$3*((Demographics!AB$2-Demographics!AB13)/Demographics!AB$4)^2</f>
        <v>0</v>
      </c>
    </row>
    <row r="9" spans="1:22" ht="12.75">
      <c r="A9">
        <f>Demographics!G$3*((Demographics!G$2-Demographics!G14)/Demographics!G$4)^2</f>
        <v>1.411586341368153</v>
      </c>
      <c r="B9">
        <f>Demographics!H$3*((Demographics!H$2-Demographics!H14)/Demographics!H$4)^2</f>
        <v>0.4717029774638931</v>
      </c>
      <c r="C9">
        <f>Demographics!I$3*((Demographics!I$2-Demographics!I14)/Demographics!I$4)^2</f>
        <v>9.01728862928667</v>
      </c>
      <c r="D9">
        <f>Demographics!J$3*((Demographics!J$2-Demographics!J14)/Demographics!J$4)^2</f>
        <v>3.260016331648546</v>
      </c>
      <c r="E9">
        <f>Demographics!K$3*((Demographics!K$2-Demographics!K14)/Demographics!K$4)^2</f>
        <v>0.16086566576329303</v>
      </c>
      <c r="F9">
        <f>Demographics!L$3*((Demographics!L$2-Demographics!L14)/Demographics!L$4)^2</f>
        <v>0.6744965404945901</v>
      </c>
      <c r="G9">
        <f>Demographics!M$3*((Demographics!M$2-Demographics!M14)/Demographics!M$4)^2</f>
        <v>0.05095653034615615</v>
      </c>
      <c r="H9">
        <f>Demographics!N$3*((Demographics!N$2-Demographics!N14)/Demographics!N$4)^2</f>
        <v>7.790811674557729</v>
      </c>
      <c r="I9">
        <f>Demographics!O$3*((Demographics!O$2-Demographics!O14)/Demographics!O$4)^2</f>
        <v>18.83707170544913</v>
      </c>
      <c r="J9">
        <f>Demographics!P$3*((Demographics!P$2-Demographics!P14)/Demographics!P$4)^2</f>
        <v>17.516343515735684</v>
      </c>
      <c r="K9">
        <f>Demographics!Q$3*((Demographics!Q$2-Demographics!Q14)/Demographics!Q$4)^2</f>
        <v>2.2571231125579807</v>
      </c>
      <c r="L9">
        <f>Demographics!R$3*((Demographics!R$2-Demographics!R14)/Demographics!R$4)^2</f>
        <v>2.2376394536463637</v>
      </c>
      <c r="M9">
        <f>Demographics!S$3*((Demographics!S$2-Demographics!S14)/Demographics!S$4)^2</f>
        <v>10.656761127443307</v>
      </c>
      <c r="N9">
        <f>Demographics!T$3*((Demographics!T$2-Demographics!T14)/Demographics!T$4)^2</f>
        <v>8.169766666709291</v>
      </c>
      <c r="O9">
        <f>Demographics!U$3*((Demographics!U$2-Demographics!U14)/Demographics!U$4)^2</f>
        <v>501.2390489967414</v>
      </c>
      <c r="P9">
        <f>Demographics!V$3*((Demographics!V$2-Demographics!V14)/Demographics!V$4)^2</f>
        <v>19.903898568788446</v>
      </c>
      <c r="Q9">
        <f>Demographics!W$3*((Demographics!W$2-Demographics!W14)/Demographics!W$4)^2</f>
        <v>59.74271048841148</v>
      </c>
      <c r="R9">
        <f>Demographics!X$3*((Demographics!X$2-Demographics!X14)/Demographics!X$4)^2</f>
        <v>95.75485081787397</v>
      </c>
      <c r="S9">
        <f>Demographics!Y$3*((Demographics!Y$2-Demographics!Y14)/Demographics!Y$4)^2</f>
        <v>2.928526483673202</v>
      </c>
      <c r="T9">
        <f>Demographics!Z$3*((Demographics!Z$2-Demographics!Z14)/Demographics!Z$4)^2</f>
        <v>2.7966305644611236</v>
      </c>
      <c r="U9">
        <f>Demographics!AA$3*((Demographics!AA$2-Demographics!AA14)/Demographics!AA$4)^2</f>
        <v>58.02264573524771</v>
      </c>
      <c r="V9">
        <f>Demographics!AB$3*((Demographics!AB$2-Demographics!AB14)/Demographics!AB$4)^2</f>
        <v>0</v>
      </c>
    </row>
    <row r="10" spans="1:22" ht="12.75">
      <c r="A10">
        <f>Demographics!G$3*((Demographics!G$2-Demographics!G15)/Demographics!G$4)^2</f>
        <v>4.620933623843595</v>
      </c>
      <c r="B10">
        <f>Demographics!H$3*((Demographics!H$2-Demographics!H15)/Demographics!H$4)^2</f>
        <v>31.72439208084371</v>
      </c>
      <c r="C10">
        <f>Demographics!I$3*((Demographics!I$2-Demographics!I15)/Demographics!I$4)^2</f>
        <v>3.997150414833253</v>
      </c>
      <c r="D10">
        <f>Demographics!J$3*((Demographics!J$2-Demographics!J15)/Demographics!J$4)^2</f>
        <v>3.3599359939137194</v>
      </c>
      <c r="E10">
        <f>Demographics!K$3*((Demographics!K$2-Demographics!K15)/Demographics!K$4)^2</f>
        <v>11.363376087078185</v>
      </c>
      <c r="F10">
        <f>Demographics!L$3*((Demographics!L$2-Demographics!L15)/Demographics!L$4)^2</f>
        <v>3.9140521397768615</v>
      </c>
      <c r="G10">
        <f>Demographics!M$3*((Demographics!M$2-Demographics!M15)/Demographics!M$4)^2</f>
        <v>0.18604169183838937</v>
      </c>
      <c r="H10">
        <f>Demographics!N$3*((Demographics!N$2-Demographics!N15)/Demographics!N$4)^2</f>
        <v>5.4390102686305415</v>
      </c>
      <c r="I10">
        <f>Demographics!O$3*((Demographics!O$2-Demographics!O15)/Demographics!O$4)^2</f>
        <v>7.339498626315505</v>
      </c>
      <c r="J10">
        <f>Demographics!P$3*((Demographics!P$2-Demographics!P15)/Demographics!P$4)^2</f>
        <v>6.435730698521395</v>
      </c>
      <c r="K10">
        <f>Demographics!Q$3*((Demographics!Q$2-Demographics!Q15)/Demographics!Q$4)^2</f>
        <v>1.6286647774704177</v>
      </c>
      <c r="L10">
        <f>Demographics!R$3*((Demographics!R$2-Demographics!R15)/Demographics!R$4)^2</f>
        <v>2.256299345975875</v>
      </c>
      <c r="M10">
        <f>Demographics!S$3*((Demographics!S$2-Demographics!S15)/Demographics!S$4)^2</f>
        <v>6.242516052859413</v>
      </c>
      <c r="N10">
        <f>Demographics!T$3*((Demographics!T$2-Demographics!T15)/Demographics!T$4)^2</f>
        <v>0.017003494579790317</v>
      </c>
      <c r="O10">
        <f>Demographics!U$3*((Demographics!U$2-Demographics!U15)/Demographics!U$4)^2</f>
        <v>83.80382054221019</v>
      </c>
      <c r="P10">
        <f>Demographics!V$3*((Demographics!V$2-Demographics!V15)/Demographics!V$4)^2</f>
        <v>1.410501376717786</v>
      </c>
      <c r="Q10">
        <f>Demographics!W$3*((Demographics!W$2-Demographics!W15)/Demographics!W$4)^2</f>
        <v>52.41800752604156</v>
      </c>
      <c r="R10">
        <f>Demographics!X$3*((Demographics!X$2-Demographics!X15)/Demographics!X$4)^2</f>
        <v>160.78980510608932</v>
      </c>
      <c r="S10">
        <f>Demographics!Y$3*((Demographics!Y$2-Demographics!Y15)/Demographics!Y$4)^2</f>
        <v>8.994251162208444</v>
      </c>
      <c r="T10">
        <f>Demographics!Z$3*((Demographics!Z$2-Demographics!Z15)/Demographics!Z$4)^2</f>
        <v>51.224128295581004</v>
      </c>
      <c r="U10">
        <f>Demographics!AA$3*((Demographics!AA$2-Demographics!AA15)/Demographics!AA$4)^2</f>
        <v>64.6541641708647</v>
      </c>
      <c r="V10">
        <f>Demographics!AB$3*((Demographics!AB$2-Demographics!AB15)/Demographics!AB$4)^2</f>
        <v>0</v>
      </c>
    </row>
    <row r="11" spans="1:22" ht="12.75">
      <c r="A11">
        <f>Demographics!G$3*((Demographics!G$2-Demographics!G16)/Demographics!G$4)^2</f>
        <v>5.158389970151433</v>
      </c>
      <c r="B11">
        <f>Demographics!H$3*((Demographics!H$2-Demographics!H16)/Demographics!H$4)^2</f>
        <v>169.6264124823517</v>
      </c>
      <c r="C11">
        <f>Demographics!I$3*((Demographics!I$2-Demographics!I16)/Demographics!I$4)^2</f>
        <v>0.1534369464450073</v>
      </c>
      <c r="D11">
        <f>Demographics!J$3*((Demographics!J$2-Demographics!J16)/Demographics!J$4)^2</f>
        <v>0.028267535381673408</v>
      </c>
      <c r="E11">
        <f>Demographics!K$3*((Demographics!K$2-Demographics!K16)/Demographics!K$4)^2</f>
        <v>81.93337650606472</v>
      </c>
      <c r="F11">
        <f>Demographics!L$3*((Demographics!L$2-Demographics!L16)/Demographics!L$4)^2</f>
        <v>6.779145975068243</v>
      </c>
      <c r="G11">
        <f>Demographics!M$3*((Demographics!M$2-Demographics!M16)/Demographics!M$4)^2</f>
        <v>57.17613252429089</v>
      </c>
      <c r="H11">
        <f>Demographics!N$3*((Demographics!N$2-Demographics!N16)/Demographics!N$4)^2</f>
        <v>0.7341040191665873</v>
      </c>
      <c r="I11">
        <f>Demographics!O$3*((Demographics!O$2-Demographics!O16)/Demographics!O$4)^2</f>
        <v>0.8068988714902919</v>
      </c>
      <c r="J11">
        <f>Demographics!P$3*((Demographics!P$2-Demographics!P16)/Demographics!P$4)^2</f>
        <v>0.044433625556626596</v>
      </c>
      <c r="K11">
        <f>Demographics!Q$3*((Demographics!Q$2-Demographics!Q16)/Demographics!Q$4)^2</f>
        <v>0.7325193071160973</v>
      </c>
      <c r="L11">
        <f>Demographics!R$3*((Demographics!R$2-Demographics!R16)/Demographics!R$4)^2</f>
        <v>1.8020109160556252</v>
      </c>
      <c r="M11">
        <f>Demographics!S$3*((Demographics!S$2-Demographics!S16)/Demographics!S$4)^2</f>
        <v>625.6299340760355</v>
      </c>
      <c r="N11">
        <f>Demographics!T$3*((Demographics!T$2-Demographics!T16)/Demographics!T$4)^2</f>
        <v>0.8427716494827913</v>
      </c>
      <c r="O11">
        <f>Demographics!U$3*((Demographics!U$2-Demographics!U16)/Demographics!U$4)^2</f>
        <v>3.600837444441488</v>
      </c>
      <c r="P11">
        <f>Demographics!V$3*((Demographics!V$2-Demographics!V16)/Demographics!V$4)^2</f>
        <v>186.35252697845615</v>
      </c>
      <c r="Q11">
        <f>Demographics!W$3*((Demographics!W$2-Demographics!W16)/Demographics!W$4)^2</f>
        <v>0.5100298245452315</v>
      </c>
      <c r="R11">
        <f>Demographics!X$3*((Demographics!X$2-Demographics!X16)/Demographics!X$4)^2</f>
        <v>132.55591563711295</v>
      </c>
      <c r="S11">
        <f>Demographics!Y$3*((Demographics!Y$2-Demographics!Y16)/Demographics!Y$4)^2</f>
        <v>3.502195225738558</v>
      </c>
      <c r="T11">
        <f>Demographics!Z$3*((Demographics!Z$2-Demographics!Z16)/Demographics!Z$4)^2</f>
        <v>86.38348075621988</v>
      </c>
      <c r="U11">
        <f>Demographics!AA$3*((Demographics!AA$2-Demographics!AA16)/Demographics!AA$4)^2</f>
        <v>4.849855052003692</v>
      </c>
      <c r="V11">
        <f>Demographics!AB$3*((Demographics!AB$2-Demographics!AB16)/Demographics!AB$4)^2</f>
        <v>0</v>
      </c>
    </row>
    <row r="12" spans="1:22" ht="12.75">
      <c r="A12">
        <f>Demographics!G$3*((Demographics!G$2-Demographics!G17)/Demographics!G$4)^2</f>
        <v>14.234884419406326</v>
      </c>
      <c r="B12">
        <f>Demographics!H$3*((Demographics!H$2-Demographics!H17)/Demographics!H$4)^2</f>
        <v>0.7520398178567544</v>
      </c>
      <c r="C12">
        <f>Demographics!I$3*((Demographics!I$2-Demographics!I17)/Demographics!I$4)^2</f>
        <v>3.7675502381607444</v>
      </c>
      <c r="D12">
        <f>Demographics!J$3*((Demographics!J$2-Demographics!J17)/Demographics!J$4)^2</f>
        <v>51.889937629568934</v>
      </c>
      <c r="E12">
        <f>Demographics!K$3*((Demographics!K$2-Demographics!K17)/Demographics!K$4)^2</f>
        <v>13.253207169124009</v>
      </c>
      <c r="F12">
        <f>Demographics!L$3*((Demographics!L$2-Demographics!L17)/Demographics!L$4)^2</f>
        <v>0.13701767696718295</v>
      </c>
      <c r="G12">
        <f>Demographics!M$3*((Demographics!M$2-Demographics!M17)/Demographics!M$4)^2</f>
        <v>43.520214254302</v>
      </c>
      <c r="H12">
        <f>Demographics!N$3*((Demographics!N$2-Demographics!N17)/Demographics!N$4)^2</f>
        <v>38.736152930102</v>
      </c>
      <c r="I12">
        <f>Demographics!O$3*((Demographics!O$2-Demographics!O17)/Demographics!O$4)^2</f>
        <v>37.33419040806633</v>
      </c>
      <c r="J12">
        <f>Demographics!P$3*((Demographics!P$2-Demographics!P17)/Demographics!P$4)^2</f>
        <v>0.9139527703954048</v>
      </c>
      <c r="K12">
        <f>Demographics!Q$3*((Demographics!Q$2-Demographics!Q17)/Demographics!Q$4)^2</f>
        <v>0.5823579361550537</v>
      </c>
      <c r="L12">
        <f>Demographics!R$3*((Demographics!R$2-Demographics!R17)/Demographics!R$4)^2</f>
        <v>0.2097021515495301</v>
      </c>
      <c r="M12">
        <f>Demographics!S$3*((Demographics!S$2-Demographics!S17)/Demographics!S$4)^2</f>
        <v>10.755268505253746</v>
      </c>
      <c r="N12">
        <f>Demographics!T$3*((Demographics!T$2-Demographics!T17)/Demographics!T$4)^2</f>
        <v>0.6332260725276352</v>
      </c>
      <c r="O12">
        <f>Demographics!U$3*((Demographics!U$2-Demographics!U17)/Demographics!U$4)^2</f>
        <v>10.195700854857577</v>
      </c>
      <c r="P12">
        <f>Demographics!V$3*((Demographics!V$2-Demographics!V17)/Demographics!V$4)^2</f>
        <v>153.2276861112121</v>
      </c>
      <c r="Q12">
        <f>Demographics!W$3*((Demographics!W$2-Demographics!W17)/Demographics!W$4)^2</f>
        <v>0.08800025380170559</v>
      </c>
      <c r="R12">
        <f>Demographics!X$3*((Demographics!X$2-Demographics!X17)/Demographics!X$4)^2</f>
        <v>348.892643300943</v>
      </c>
      <c r="S12">
        <f>Demographics!Y$3*((Demographics!Y$2-Demographics!Y17)/Demographics!Y$4)^2</f>
        <v>26.10559599759236</v>
      </c>
      <c r="T12">
        <f>Demographics!Z$3*((Demographics!Z$2-Demographics!Z17)/Demographics!Z$4)^2</f>
        <v>0.13466913091537946</v>
      </c>
      <c r="U12">
        <f>Demographics!AA$3*((Demographics!AA$2-Demographics!AA17)/Demographics!AA$4)^2</f>
        <v>98.4209979012834</v>
      </c>
      <c r="V12">
        <f>Demographics!AB$3*((Demographics!AB$2-Demographics!AB17)/Demographics!AB$4)^2</f>
        <v>0</v>
      </c>
    </row>
    <row r="13" spans="1:22" ht="12.75">
      <c r="A13">
        <f>Demographics!G$3*((Demographics!G$2-Demographics!G18)/Demographics!G$4)^2</f>
        <v>44.67270731899714</v>
      </c>
      <c r="B13">
        <f>Demographics!H$3*((Demographics!H$2-Demographics!H18)/Demographics!H$4)^2</f>
        <v>19.183831226084752</v>
      </c>
      <c r="C13">
        <f>Demographics!I$3*((Demographics!I$2-Demographics!I18)/Demographics!I$4)^2</f>
        <v>48.884903789835704</v>
      </c>
      <c r="D13">
        <f>Demographics!J$3*((Demographics!J$2-Demographics!J18)/Demographics!J$4)^2</f>
        <v>4.199955598140875</v>
      </c>
      <c r="E13">
        <f>Demographics!K$3*((Demographics!K$2-Demographics!K18)/Demographics!K$4)^2</f>
        <v>4.364954540974738</v>
      </c>
      <c r="F13">
        <f>Demographics!L$3*((Demographics!L$2-Demographics!L18)/Demographics!L$4)^2</f>
        <v>3.3051371855447482</v>
      </c>
      <c r="G13">
        <f>Demographics!M$3*((Demographics!M$2-Demographics!M18)/Demographics!M$4)^2</f>
        <v>14.305032263169128</v>
      </c>
      <c r="H13">
        <f>Demographics!N$3*((Demographics!N$2-Demographics!N18)/Demographics!N$4)^2</f>
        <v>14.027807972198787</v>
      </c>
      <c r="I13">
        <f>Demographics!O$3*((Demographics!O$2-Demographics!O18)/Demographics!O$4)^2</f>
        <v>17.41012524016223</v>
      </c>
      <c r="J13">
        <f>Demographics!P$3*((Demographics!P$2-Demographics!P18)/Demographics!P$4)^2</f>
        <v>1.5811029280421087</v>
      </c>
      <c r="K13">
        <f>Demographics!Q$3*((Demographics!Q$2-Demographics!Q18)/Demographics!Q$4)^2</f>
        <v>0.2103930822562786</v>
      </c>
      <c r="L13">
        <f>Demographics!R$3*((Demographics!R$2-Demographics!R18)/Demographics!R$4)^2</f>
        <v>1.695861535271497</v>
      </c>
      <c r="M13">
        <f>Demographics!S$3*((Demographics!S$2-Demographics!S18)/Demographics!S$4)^2</f>
        <v>1.3003780701873089</v>
      </c>
      <c r="N13">
        <f>Demographics!T$3*((Demographics!T$2-Demographics!T18)/Demographics!T$4)^2</f>
        <v>12.180457360738306</v>
      </c>
      <c r="O13">
        <f>Demographics!U$3*((Demographics!U$2-Demographics!U18)/Demographics!U$4)^2</f>
        <v>4.392379266640923</v>
      </c>
      <c r="P13">
        <f>Demographics!V$3*((Demographics!V$2-Demographics!V18)/Demographics!V$4)^2</f>
        <v>172.90860936145395</v>
      </c>
      <c r="Q13">
        <f>Demographics!W$3*((Demographics!W$2-Demographics!W18)/Demographics!W$4)^2</f>
        <v>1.5361125422540947</v>
      </c>
      <c r="R13">
        <f>Demographics!X$3*((Demographics!X$2-Demographics!X18)/Demographics!X$4)^2</f>
        <v>282.3411172018138</v>
      </c>
      <c r="S13">
        <f>Demographics!Y$3*((Demographics!Y$2-Demographics!Y18)/Demographics!Y$4)^2</f>
        <v>6.48343743542478</v>
      </c>
      <c r="T13">
        <f>Demographics!Z$3*((Demographics!Z$2-Demographics!Z18)/Demographics!Z$4)^2</f>
        <v>44.34234089791344</v>
      </c>
      <c r="U13">
        <f>Demographics!AA$3*((Demographics!AA$2-Demographics!AA18)/Demographics!AA$4)^2</f>
        <v>123.0594119419752</v>
      </c>
      <c r="V13">
        <f>Demographics!AB$3*((Demographics!AB$2-Demographics!AB18)/Demographics!AB$4)^2</f>
        <v>0</v>
      </c>
    </row>
    <row r="14" spans="1:22" ht="12.75">
      <c r="A14">
        <f>Demographics!G$3*((Demographics!G$2-Demographics!G19)/Demographics!G$4)^2</f>
        <v>0</v>
      </c>
      <c r="B14">
        <f>Demographics!H$3*((Demographics!H$2-Demographics!H19)/Demographics!H$4)^2</f>
        <v>0</v>
      </c>
      <c r="C14">
        <f>Demographics!I$3*((Demographics!I$2-Demographics!I19)/Demographics!I$4)^2</f>
        <v>0</v>
      </c>
      <c r="D14">
        <f>Demographics!J$3*((Demographics!J$2-Demographics!J19)/Demographics!J$4)^2</f>
        <v>0</v>
      </c>
      <c r="E14">
        <f>Demographics!K$3*((Demographics!K$2-Demographics!K19)/Demographics!K$4)^2</f>
        <v>0</v>
      </c>
      <c r="F14">
        <f>Demographics!L$3*((Demographics!L$2-Demographics!L19)/Demographics!L$4)^2</f>
        <v>0</v>
      </c>
      <c r="G14">
        <f>Demographics!M$3*((Demographics!M$2-Demographics!M19)/Demographics!M$4)^2</f>
        <v>0</v>
      </c>
      <c r="H14">
        <f>Demographics!N$3*((Demographics!N$2-Demographics!N19)/Demographics!N$4)^2</f>
        <v>0</v>
      </c>
      <c r="I14">
        <f>Demographics!O$3*((Demographics!O$2-Demographics!O19)/Demographics!O$4)^2</f>
        <v>0</v>
      </c>
      <c r="J14">
        <f>Demographics!P$3*((Demographics!P$2-Demographics!P19)/Demographics!P$4)^2</f>
        <v>0</v>
      </c>
      <c r="K14">
        <f>Demographics!Q$3*((Demographics!Q$2-Demographics!Q19)/Demographics!Q$4)^2</f>
        <v>0</v>
      </c>
      <c r="L14">
        <f>Demographics!R$3*((Demographics!R$2-Demographics!R19)/Demographics!R$4)^2</f>
        <v>0</v>
      </c>
      <c r="M14">
        <f>Demographics!S$3*((Demographics!S$2-Demographics!S19)/Demographics!S$4)^2</f>
        <v>0</v>
      </c>
      <c r="N14">
        <f>Demographics!T$3*((Demographics!T$2-Demographics!T19)/Demographics!T$4)^2</f>
        <v>0</v>
      </c>
      <c r="O14">
        <f>Demographics!U$3*((Demographics!U$2-Demographics!U19)/Demographics!U$4)^2</f>
        <v>0</v>
      </c>
      <c r="P14">
        <f>Demographics!V$3*((Demographics!V$2-Demographics!V19)/Demographics!V$4)^2</f>
        <v>0</v>
      </c>
      <c r="Q14">
        <f>Demographics!W$3*((Demographics!W$2-Demographics!W19)/Demographics!W$4)^2</f>
        <v>0</v>
      </c>
      <c r="R14">
        <f>Demographics!X$3*((Demographics!X$2-Demographics!X19)/Demographics!X$4)^2</f>
        <v>0</v>
      </c>
      <c r="S14">
        <f>Demographics!Y$3*((Demographics!Y$2-Demographics!Y19)/Demographics!Y$4)^2</f>
        <v>0</v>
      </c>
      <c r="T14">
        <f>Demographics!Z$3*((Demographics!Z$2-Demographics!Z19)/Demographics!Z$4)^2</f>
        <v>0</v>
      </c>
      <c r="U14">
        <f>Demographics!AA$3*((Demographics!AA$2-Demographics!AA19)/Demographics!AA$4)^2</f>
        <v>0</v>
      </c>
      <c r="V14">
        <f>Demographics!AB$3*((Demographics!AB$2-Demographics!AB19)/Demographics!AB$4)^2</f>
        <v>0</v>
      </c>
    </row>
    <row r="15" spans="1:22" ht="12.75">
      <c r="A15">
        <f>Demographics!G$3*((Demographics!G$2-Demographics!G20)/Demographics!G$4)^2</f>
        <v>6.5533201270940555</v>
      </c>
      <c r="B15">
        <f>Demographics!H$3*((Demographics!H$2-Demographics!H20)/Demographics!H$4)^2</f>
        <v>13.146895897997434</v>
      </c>
      <c r="C15">
        <f>Demographics!I$3*((Demographics!I$2-Demographics!I20)/Demographics!I$4)^2</f>
        <v>4.71923147440676</v>
      </c>
      <c r="D15">
        <f>Demographics!J$3*((Demographics!J$2-Demographics!J20)/Demographics!J$4)^2</f>
        <v>27.928686107575746</v>
      </c>
      <c r="E15">
        <f>Demographics!K$3*((Demographics!K$2-Demographics!K20)/Demographics!K$4)^2</f>
        <v>22.043081400797888</v>
      </c>
      <c r="F15">
        <f>Demographics!L$3*((Demographics!L$2-Demographics!L20)/Demographics!L$4)^2</f>
        <v>11.786606342063314</v>
      </c>
      <c r="G15">
        <f>Demographics!M$3*((Demographics!M$2-Demographics!M20)/Demographics!M$4)^2</f>
        <v>78.17556318800126</v>
      </c>
      <c r="H15">
        <f>Demographics!N$3*((Demographics!N$2-Demographics!N20)/Demographics!N$4)^2</f>
        <v>31.22837176472534</v>
      </c>
      <c r="I15">
        <f>Demographics!O$3*((Demographics!O$2-Demographics!O20)/Demographics!O$4)^2</f>
        <v>44.33245175916059</v>
      </c>
      <c r="J15">
        <f>Demographics!P$3*((Demographics!P$2-Demographics!P20)/Demographics!P$4)^2</f>
        <v>0.5816484368239688</v>
      </c>
      <c r="K15">
        <f>Demographics!Q$3*((Demographics!Q$2-Demographics!Q20)/Demographics!Q$4)^2</f>
        <v>6.100312900463821</v>
      </c>
      <c r="L15">
        <f>Demographics!R$3*((Demographics!R$2-Demographics!R20)/Demographics!R$4)^2</f>
        <v>1.2686879474682455</v>
      </c>
      <c r="M15">
        <f>Demographics!S$3*((Demographics!S$2-Demographics!S20)/Demographics!S$4)^2</f>
        <v>9.974562610868649</v>
      </c>
      <c r="N15">
        <f>Demographics!T$3*((Demographics!T$2-Demographics!T20)/Demographics!T$4)^2</f>
        <v>42.93294449115714</v>
      </c>
      <c r="O15">
        <f>Demographics!U$3*((Demographics!U$2-Demographics!U20)/Demographics!U$4)^2</f>
        <v>17.355473418698818</v>
      </c>
      <c r="P15">
        <f>Demographics!V$3*((Demographics!V$2-Demographics!V20)/Demographics!V$4)^2</f>
        <v>135.98099816486135</v>
      </c>
      <c r="Q15">
        <f>Demographics!W$3*((Demographics!W$2-Demographics!W20)/Demographics!W$4)^2</f>
        <v>4.635557362018398</v>
      </c>
      <c r="R15">
        <f>Demographics!X$3*((Demographics!X$2-Demographics!X20)/Demographics!X$4)^2</f>
        <v>123.65751515662359</v>
      </c>
      <c r="S15">
        <f>Demographics!Y$3*((Demographics!Y$2-Demographics!Y20)/Demographics!Y$4)^2</f>
        <v>7.77225513523253</v>
      </c>
      <c r="T15">
        <f>Demographics!Z$3*((Demographics!Z$2-Demographics!Z20)/Demographics!Z$4)^2</f>
        <v>22.330383205849166</v>
      </c>
      <c r="U15">
        <f>Demographics!AA$3*((Demographics!AA$2-Demographics!AA20)/Demographics!AA$4)^2</f>
        <v>24.649022204210013</v>
      </c>
      <c r="V15">
        <f>Demographics!AB$3*((Demographics!AB$2-Demographics!AB20)/Demographics!AB$4)^2</f>
        <v>0</v>
      </c>
    </row>
    <row r="16" spans="1:22" ht="12.75">
      <c r="A16">
        <f>Demographics!G$3*((Demographics!G$2-Demographics!G21)/Demographics!G$4)^2</f>
        <v>1.989582851922877</v>
      </c>
      <c r="B16">
        <f>Demographics!H$3*((Demographics!H$2-Demographics!H21)/Demographics!H$4)^2</f>
        <v>42.12335677527239</v>
      </c>
      <c r="C16">
        <f>Demographics!I$3*((Demographics!I$2-Demographics!I21)/Demographics!I$4)^2</f>
        <v>11.667938610398533</v>
      </c>
      <c r="D16">
        <f>Demographics!J$3*((Demographics!J$2-Demographics!J21)/Demographics!J$4)^2</f>
        <v>8.055870392897113</v>
      </c>
      <c r="E16">
        <f>Demographics!K$3*((Demographics!K$2-Demographics!K21)/Demographics!K$4)^2</f>
        <v>67.76504770466566</v>
      </c>
      <c r="F16">
        <f>Demographics!L$3*((Demographics!L$2-Demographics!L21)/Demographics!L$4)^2</f>
        <v>14.995263115498345</v>
      </c>
      <c r="G16">
        <f>Demographics!M$3*((Demographics!M$2-Demographics!M21)/Demographics!M$4)^2</f>
        <v>35.581235807819525</v>
      </c>
      <c r="H16">
        <f>Demographics!N$3*((Demographics!N$2-Demographics!N21)/Demographics!N$4)^2</f>
        <v>9.817631194685992</v>
      </c>
      <c r="I16">
        <f>Demographics!O$3*((Demographics!O$2-Demographics!O21)/Demographics!O$4)^2</f>
        <v>16.13956782760064</v>
      </c>
      <c r="J16">
        <f>Demographics!P$3*((Demographics!P$2-Demographics!P21)/Demographics!P$4)^2</f>
        <v>6.320865858597627</v>
      </c>
      <c r="K16">
        <f>Demographics!Q$3*((Demographics!Q$2-Demographics!Q21)/Demographics!Q$4)^2</f>
        <v>0.3841500366975734</v>
      </c>
      <c r="L16">
        <f>Demographics!R$3*((Demographics!R$2-Demographics!R21)/Demographics!R$4)^2</f>
        <v>2.5655413176201676</v>
      </c>
      <c r="M16">
        <f>Demographics!S$3*((Demographics!S$2-Demographics!S21)/Demographics!S$4)^2</f>
        <v>11.664554674217472</v>
      </c>
      <c r="N16">
        <f>Demographics!T$3*((Demographics!T$2-Demographics!T21)/Demographics!T$4)^2</f>
        <v>3.3192779955797977</v>
      </c>
      <c r="O16">
        <f>Demographics!U$3*((Demographics!U$2-Demographics!U21)/Demographics!U$4)^2</f>
        <v>22.791749761086226</v>
      </c>
      <c r="P16">
        <f>Demographics!V$3*((Demographics!V$2-Demographics!V21)/Demographics!V$4)^2</f>
        <v>99.72283459082153</v>
      </c>
      <c r="Q16">
        <f>Demographics!W$3*((Demographics!W$2-Demographics!W21)/Demographics!W$4)^2</f>
        <v>11.967110211072086</v>
      </c>
      <c r="R16">
        <f>Demographics!X$3*((Demographics!X$2-Demographics!X21)/Demographics!X$4)^2</f>
        <v>0.26476752203509674</v>
      </c>
      <c r="S16">
        <f>Demographics!Y$3*((Demographics!Y$2-Demographics!Y21)/Demographics!Y$4)^2</f>
        <v>1.831200250813532</v>
      </c>
      <c r="T16">
        <f>Demographics!Z$3*((Demographics!Z$2-Demographics!Z21)/Demographics!Z$4)^2</f>
        <v>120.29946425515908</v>
      </c>
      <c r="U16">
        <f>Demographics!AA$3*((Demographics!AA$2-Demographics!AA21)/Demographics!AA$4)^2</f>
        <v>50.92020962901068</v>
      </c>
      <c r="V16">
        <f>Demographics!AB$3*((Demographics!AB$2-Demographics!AB21)/Demographics!AB$4)^2</f>
        <v>0.00018425602730791723</v>
      </c>
    </row>
    <row r="17" spans="1:22" ht="12.75">
      <c r="A17">
        <f>Demographics!G$3*((Demographics!G$2-Demographics!G22)/Demographics!G$4)^2</f>
        <v>0.684800690737203</v>
      </c>
      <c r="B17">
        <f>Demographics!H$3*((Demographics!H$2-Demographics!H22)/Demographics!H$4)^2</f>
        <v>0.013385832944729132</v>
      </c>
      <c r="C17">
        <f>Demographics!I$3*((Demographics!I$2-Demographics!I22)/Demographics!I$4)^2</f>
        <v>17.703227228924487</v>
      </c>
      <c r="D17">
        <f>Demographics!J$3*((Demographics!J$2-Demographics!J22)/Demographics!J$4)^2</f>
        <v>2.0791581513638886</v>
      </c>
      <c r="E17">
        <f>Demographics!K$3*((Demographics!K$2-Demographics!K22)/Demographics!K$4)^2</f>
        <v>9.05168721198627</v>
      </c>
      <c r="F17">
        <f>Demographics!L$3*((Demographics!L$2-Demographics!L22)/Demographics!L$4)^2</f>
        <v>0.19625522306941634</v>
      </c>
      <c r="G17">
        <f>Demographics!M$3*((Demographics!M$2-Demographics!M22)/Demographics!M$4)^2</f>
        <v>39.297350520896174</v>
      </c>
      <c r="H17">
        <f>Demographics!N$3*((Demographics!N$2-Demographics!N22)/Demographics!N$4)^2</f>
        <v>0.8242019411243686</v>
      </c>
      <c r="I17">
        <f>Demographics!O$3*((Demographics!O$2-Demographics!O22)/Demographics!O$4)^2</f>
        <v>2.8297126228332896</v>
      </c>
      <c r="J17">
        <f>Demographics!P$3*((Demographics!P$2-Demographics!P22)/Demographics!P$4)^2</f>
        <v>1.194885988063059</v>
      </c>
      <c r="K17">
        <f>Demographics!Q$3*((Demographics!Q$2-Demographics!Q22)/Demographics!Q$4)^2</f>
        <v>88.95472513542488</v>
      </c>
      <c r="L17">
        <f>Demographics!R$3*((Demographics!R$2-Demographics!R22)/Demographics!R$4)^2</f>
        <v>0.015873217194946287</v>
      </c>
      <c r="M17">
        <f>Demographics!S$3*((Demographics!S$2-Demographics!S22)/Demographics!S$4)^2</f>
        <v>10.314695150934657</v>
      </c>
      <c r="N17">
        <f>Demographics!T$3*((Demographics!T$2-Demographics!T22)/Demographics!T$4)^2</f>
        <v>147.87462440833622</v>
      </c>
      <c r="O17">
        <f>Demographics!U$3*((Demographics!U$2-Demographics!U22)/Demographics!U$4)^2</f>
        <v>165.5291124563525</v>
      </c>
      <c r="P17">
        <f>Demographics!V$3*((Demographics!V$2-Demographics!V22)/Demographics!V$4)^2</f>
        <v>78.56531360435966</v>
      </c>
      <c r="Q17">
        <f>Demographics!W$3*((Demographics!W$2-Demographics!W22)/Demographics!W$4)^2</f>
        <v>23.216554016546112</v>
      </c>
      <c r="R17">
        <f>Demographics!X$3*((Demographics!X$2-Demographics!X22)/Demographics!X$4)^2</f>
        <v>50.036860197833114</v>
      </c>
      <c r="S17">
        <f>Demographics!Y$3*((Demographics!Y$2-Demographics!Y22)/Demographics!Y$4)^2</f>
        <v>2.28417649716239</v>
      </c>
      <c r="T17">
        <f>Demographics!Z$3*((Demographics!Z$2-Demographics!Z22)/Demographics!Z$4)^2</f>
        <v>2.1318420297567795</v>
      </c>
      <c r="U17">
        <f>Demographics!AA$3*((Demographics!AA$2-Demographics!AA22)/Demographics!AA$4)^2</f>
        <v>8.319742890920665</v>
      </c>
      <c r="V17">
        <f>Demographics!AB$3*((Demographics!AB$2-Demographics!AB22)/Demographics!AB$4)^2</f>
        <v>0</v>
      </c>
    </row>
    <row r="18" spans="1:22" ht="12.75">
      <c r="A18">
        <f>Demographics!G$3*((Demographics!G$2-Demographics!G23)/Demographics!G$4)^2</f>
        <v>5.4898722791952625</v>
      </c>
      <c r="B18">
        <f>Demographics!H$3*((Demographics!H$2-Demographics!H23)/Demographics!H$4)^2</f>
        <v>36.757161093173885</v>
      </c>
      <c r="C18">
        <f>Demographics!I$3*((Demographics!I$2-Demographics!I23)/Demographics!I$4)^2</f>
        <v>14.878158064140585</v>
      </c>
      <c r="D18">
        <f>Demographics!J$3*((Demographics!J$2-Demographics!J23)/Demographics!J$4)^2</f>
        <v>32.39180680377911</v>
      </c>
      <c r="E18">
        <f>Demographics!K$3*((Demographics!K$2-Demographics!K23)/Demographics!K$4)^2</f>
        <v>82.42633032286412</v>
      </c>
      <c r="F18">
        <f>Demographics!L$3*((Demographics!L$2-Demographics!L23)/Demographics!L$4)^2</f>
        <v>18.310462136960894</v>
      </c>
      <c r="G18">
        <f>Demographics!M$3*((Demographics!M$2-Demographics!M23)/Demographics!M$4)^2</f>
        <v>46.44845952617427</v>
      </c>
      <c r="H18">
        <f>Demographics!N$3*((Demographics!N$2-Demographics!N23)/Demographics!N$4)^2</f>
        <v>36.37807969656715</v>
      </c>
      <c r="I18">
        <f>Demographics!O$3*((Demographics!O$2-Demographics!O23)/Demographics!O$4)^2</f>
        <v>46.50419433392524</v>
      </c>
      <c r="J18">
        <f>Demographics!P$3*((Demographics!P$2-Demographics!P23)/Demographics!P$4)^2</f>
        <v>0.8849673817690464</v>
      </c>
      <c r="K18">
        <f>Demographics!Q$3*((Demographics!Q$2-Demographics!Q23)/Demographics!Q$4)^2</f>
        <v>1.6446911762379968</v>
      </c>
      <c r="L18">
        <f>Demographics!R$3*((Demographics!R$2-Demographics!R23)/Demographics!R$4)^2</f>
        <v>2.5487571878515114</v>
      </c>
      <c r="M18">
        <f>Demographics!S$3*((Demographics!S$2-Demographics!S23)/Demographics!S$4)^2</f>
        <v>11.215849315588265</v>
      </c>
      <c r="N18">
        <f>Demographics!T$3*((Demographics!T$2-Demographics!T23)/Demographics!T$4)^2</f>
        <v>5.237587408743023</v>
      </c>
      <c r="O18">
        <f>Demographics!U$3*((Demographics!U$2-Demographics!U23)/Demographics!U$4)^2</f>
        <v>3.2624598912852107</v>
      </c>
      <c r="P18">
        <f>Demographics!V$3*((Demographics!V$2-Demographics!V23)/Demographics!V$4)^2</f>
        <v>204.73472260384742</v>
      </c>
      <c r="Q18">
        <f>Demographics!W$3*((Demographics!W$2-Demographics!W23)/Demographics!W$4)^2</f>
        <v>8.708951832853487</v>
      </c>
      <c r="R18">
        <f>Demographics!X$3*((Demographics!X$2-Demographics!X23)/Demographics!X$4)^2</f>
        <v>48.6479651141527</v>
      </c>
      <c r="S18">
        <f>Demographics!Y$3*((Demographics!Y$2-Demographics!Y23)/Demographics!Y$4)^2</f>
        <v>6.788240412509362</v>
      </c>
      <c r="T18">
        <f>Demographics!Z$3*((Demographics!Z$2-Demographics!Z23)/Demographics!Z$4)^2</f>
        <v>105.89260364693465</v>
      </c>
      <c r="U18">
        <f>Demographics!AA$3*((Demographics!AA$2-Demographics!AA23)/Demographics!AA$4)^2</f>
        <v>86.49757997943527</v>
      </c>
      <c r="V18">
        <f>Demographics!AB$3*((Demographics!AB$2-Demographics!AB23)/Demographics!AB$4)^2</f>
        <v>0.036473727397082094</v>
      </c>
    </row>
    <row r="19" spans="1:22" ht="12.75">
      <c r="A19">
        <f>Demographics!G$3*((Demographics!G$2-Demographics!G24)/Demographics!G$4)^2</f>
        <v>1.1198712213572373</v>
      </c>
      <c r="B19">
        <f>Demographics!H$3*((Demographics!H$2-Demographics!H24)/Demographics!H$4)^2</f>
        <v>5.051016530093651</v>
      </c>
      <c r="C19">
        <f>Demographics!I$3*((Demographics!I$2-Demographics!I24)/Demographics!I$4)^2</f>
        <v>0.0036805291386841996</v>
      </c>
      <c r="D19">
        <f>Demographics!J$3*((Demographics!J$2-Demographics!J24)/Demographics!J$4)^2</f>
        <v>6.044958631307292</v>
      </c>
      <c r="E19">
        <f>Demographics!K$3*((Demographics!K$2-Demographics!K24)/Demographics!K$4)^2</f>
        <v>11.011857305616013</v>
      </c>
      <c r="F19">
        <f>Demographics!L$3*((Demographics!L$2-Demographics!L24)/Demographics!L$4)^2</f>
        <v>2.647854726395166</v>
      </c>
      <c r="G19">
        <f>Demographics!M$3*((Demographics!M$2-Demographics!M24)/Demographics!M$4)^2</f>
        <v>1.6692867221963539</v>
      </c>
      <c r="H19">
        <f>Demographics!N$3*((Demographics!N$2-Demographics!N24)/Demographics!N$4)^2</f>
        <v>9.047695286325265</v>
      </c>
      <c r="I19">
        <f>Demographics!O$3*((Demographics!O$2-Demographics!O24)/Demographics!O$4)^2</f>
        <v>15.625555105034687</v>
      </c>
      <c r="J19">
        <f>Demographics!P$3*((Demographics!P$2-Demographics!P24)/Demographics!P$4)^2</f>
        <v>9.453073148506292</v>
      </c>
      <c r="K19">
        <f>Demographics!Q$3*((Demographics!Q$2-Demographics!Q24)/Demographics!Q$4)^2</f>
        <v>3.2216974181190383</v>
      </c>
      <c r="L19">
        <f>Demographics!R$3*((Demographics!R$2-Demographics!R24)/Demographics!R$4)^2</f>
        <v>0.27915882084022264</v>
      </c>
      <c r="M19">
        <f>Demographics!S$3*((Demographics!S$2-Demographics!S24)/Demographics!S$4)^2</f>
        <v>9.494692295184693</v>
      </c>
      <c r="N19">
        <f>Demographics!T$3*((Demographics!T$2-Demographics!T24)/Demographics!T$4)^2</f>
        <v>15.55102970477387</v>
      </c>
      <c r="O19">
        <f>Demographics!U$3*((Demographics!U$2-Demographics!U24)/Demographics!U$4)^2</f>
        <v>241.19348751714108</v>
      </c>
      <c r="P19">
        <f>Demographics!V$3*((Demographics!V$2-Demographics!V24)/Demographics!V$4)^2</f>
        <v>75.73321530275797</v>
      </c>
      <c r="Q19">
        <f>Demographics!W$3*((Demographics!W$2-Demographics!W24)/Demographics!W$4)^2</f>
        <v>28.75375862957953</v>
      </c>
      <c r="R19">
        <f>Demographics!X$3*((Demographics!X$2-Demographics!X24)/Demographics!X$4)^2</f>
        <v>38.797113100496205</v>
      </c>
      <c r="S19">
        <f>Demographics!Y$3*((Demographics!Y$2-Demographics!Y24)/Demographics!Y$4)^2</f>
        <v>3.9299357984441228</v>
      </c>
      <c r="T19">
        <f>Demographics!Z$3*((Demographics!Z$2-Demographics!Z24)/Demographics!Z$4)^2</f>
        <v>27.035573425398304</v>
      </c>
      <c r="U19">
        <f>Demographics!AA$3*((Demographics!AA$2-Demographics!AA24)/Demographics!AA$4)^2</f>
        <v>38.65504206527547</v>
      </c>
      <c r="V19">
        <f>Demographics!AB$3*((Demographics!AB$2-Demographics!AB24)/Demographics!AB$4)^2</f>
        <v>0</v>
      </c>
    </row>
    <row r="20" spans="1:22" ht="12.75">
      <c r="A20">
        <f>Demographics!G$3*((Demographics!G$2-Demographics!G25)/Demographics!G$4)^2</f>
        <v>3.1221346839508146</v>
      </c>
      <c r="B20">
        <f>Demographics!H$3*((Demographics!H$2-Demographics!H25)/Demographics!H$4)^2</f>
        <v>0.03922962165594583</v>
      </c>
      <c r="C20">
        <f>Demographics!I$3*((Demographics!I$2-Demographics!I25)/Demographics!I$4)^2</f>
        <v>3.612658344988715</v>
      </c>
      <c r="D20">
        <f>Demographics!J$3*((Demographics!J$2-Demographics!J25)/Demographics!J$4)^2</f>
        <v>7.951181917520895</v>
      </c>
      <c r="E20">
        <f>Demographics!K$3*((Demographics!K$2-Demographics!K25)/Demographics!K$4)^2</f>
        <v>0.05164873310351048</v>
      </c>
      <c r="F20">
        <f>Demographics!L$3*((Demographics!L$2-Demographics!L25)/Demographics!L$4)^2</f>
        <v>1.6190940175218145</v>
      </c>
      <c r="G20">
        <f>Demographics!M$3*((Demographics!M$2-Demographics!M25)/Demographics!M$4)^2</f>
        <v>59.563414365136595</v>
      </c>
      <c r="H20">
        <f>Demographics!N$3*((Demographics!N$2-Demographics!N25)/Demographics!N$4)^2</f>
        <v>7.64267577141577</v>
      </c>
      <c r="I20">
        <f>Demographics!O$3*((Demographics!O$2-Demographics!O25)/Demographics!O$4)^2</f>
        <v>6.878648695436294</v>
      </c>
      <c r="J20">
        <f>Demographics!P$3*((Demographics!P$2-Demographics!P25)/Demographics!P$4)^2</f>
        <v>0.07915714832043205</v>
      </c>
      <c r="K20">
        <f>Demographics!Q$3*((Demographics!Q$2-Demographics!Q25)/Demographics!Q$4)^2</f>
        <v>43.62064223439817</v>
      </c>
      <c r="L20">
        <f>Demographics!R$3*((Demographics!R$2-Demographics!R25)/Demographics!R$4)^2</f>
        <v>0.0002536180251129172</v>
      </c>
      <c r="M20">
        <f>Demographics!S$3*((Demographics!S$2-Demographics!S25)/Demographics!S$4)^2</f>
        <v>10.513213963180485</v>
      </c>
      <c r="N20">
        <f>Demographics!T$3*((Demographics!T$2-Demographics!T25)/Demographics!T$4)^2</f>
        <v>154.46489957845213</v>
      </c>
      <c r="O20">
        <f>Demographics!U$3*((Demographics!U$2-Demographics!U25)/Demographics!U$4)^2</f>
        <v>8.437495243121724</v>
      </c>
      <c r="P20">
        <f>Demographics!V$3*((Demographics!V$2-Demographics!V25)/Demographics!V$4)^2</f>
        <v>145.1157874348837</v>
      </c>
      <c r="Q20">
        <f>Demographics!W$3*((Demographics!W$2-Demographics!W25)/Demographics!W$4)^2</f>
        <v>0.18201097932752136</v>
      </c>
      <c r="R20">
        <f>Demographics!X$3*((Demographics!X$2-Demographics!X25)/Demographics!X$4)^2</f>
        <v>85.26153457759196</v>
      </c>
      <c r="S20">
        <f>Demographics!Y$3*((Demographics!Y$2-Demographics!Y25)/Demographics!Y$4)^2</f>
        <v>4.595956821552336</v>
      </c>
      <c r="T20">
        <f>Demographics!Z$3*((Demographics!Z$2-Demographics!Z25)/Demographics!Z$4)^2</f>
        <v>3.930303188334433</v>
      </c>
      <c r="U20">
        <f>Demographics!AA$3*((Demographics!AA$2-Demographics!AA25)/Demographics!AA$4)^2</f>
        <v>23.215518653436366</v>
      </c>
      <c r="V20">
        <f>Demographics!AB$3*((Demographics!AB$2-Demographics!AB25)/Demographics!AB$4)^2</f>
        <v>0</v>
      </c>
    </row>
    <row r="21" spans="1:22" ht="12.75">
      <c r="A21">
        <f>Demographics!G$3*((Demographics!G$2-Demographics!G26)/Demographics!G$4)^2</f>
        <v>2.330424841088493</v>
      </c>
      <c r="B21">
        <f>Demographics!H$3*((Demographics!H$2-Demographics!H26)/Demographics!H$4)^2</f>
        <v>1.3324862035051994</v>
      </c>
      <c r="C21">
        <f>Demographics!I$3*((Demographics!I$2-Demographics!I26)/Demographics!I$4)^2</f>
        <v>1.8764225126534688</v>
      </c>
      <c r="D21">
        <f>Demographics!J$3*((Demographics!J$2-Demographics!J26)/Demographics!J$4)^2</f>
        <v>4.102524403460512</v>
      </c>
      <c r="E21">
        <f>Demographics!K$3*((Demographics!K$2-Demographics!K26)/Demographics!K$4)^2</f>
        <v>4.39972036628728</v>
      </c>
      <c r="F21">
        <f>Demographics!L$3*((Demographics!L$2-Demographics!L26)/Demographics!L$4)^2</f>
        <v>2.3537968118265735</v>
      </c>
      <c r="G21">
        <f>Demographics!M$3*((Demographics!M$2-Demographics!M26)/Demographics!M$4)^2</f>
        <v>2.6250180140819013</v>
      </c>
      <c r="H21">
        <f>Demographics!N$3*((Demographics!N$2-Demographics!N26)/Demographics!N$4)^2</f>
        <v>3.352905500495274</v>
      </c>
      <c r="I21">
        <f>Demographics!O$3*((Demographics!O$2-Demographics!O26)/Demographics!O$4)^2</f>
        <v>7.38909468652677</v>
      </c>
      <c r="J21">
        <f>Demographics!P$3*((Demographics!P$2-Demographics!P26)/Demographics!P$4)^2</f>
        <v>2.752032094865895</v>
      </c>
      <c r="K21">
        <f>Demographics!Q$3*((Demographics!Q$2-Demographics!Q26)/Demographics!Q$4)^2</f>
        <v>0.030695808536044155</v>
      </c>
      <c r="L21">
        <f>Demographics!R$3*((Demographics!R$2-Demographics!R26)/Demographics!R$4)^2</f>
        <v>1.9457516140207127</v>
      </c>
      <c r="M21">
        <f>Demographics!S$3*((Demographics!S$2-Demographics!S26)/Demographics!S$4)^2</f>
        <v>4.445378617330645</v>
      </c>
      <c r="N21">
        <f>Demographics!T$3*((Demographics!T$2-Demographics!T26)/Demographics!T$4)^2</f>
        <v>5.393043619809276</v>
      </c>
      <c r="O21">
        <f>Demographics!U$3*((Demographics!U$2-Demographics!U26)/Demographics!U$4)^2</f>
        <v>53.528545595152124</v>
      </c>
      <c r="P21">
        <f>Demographics!V$3*((Demographics!V$2-Demographics!V26)/Demographics!V$4)^2</f>
        <v>55.78492984088446</v>
      </c>
      <c r="Q21">
        <f>Demographics!W$3*((Demographics!W$2-Demographics!W26)/Demographics!W$4)^2</f>
        <v>6.445631595343391</v>
      </c>
      <c r="R21">
        <f>Demographics!X$3*((Demographics!X$2-Demographics!X26)/Demographics!X$4)^2</f>
        <v>20.097054899949633</v>
      </c>
      <c r="S21">
        <f>Demographics!Y$3*((Demographics!Y$2-Demographics!Y26)/Demographics!Y$4)^2</f>
        <v>0.49140347085827596</v>
      </c>
      <c r="T21">
        <f>Demographics!Z$3*((Demographics!Z$2-Demographics!Z26)/Demographics!Z$4)^2</f>
        <v>23.4536009330996</v>
      </c>
      <c r="U21">
        <f>Demographics!AA$3*((Demographics!AA$2-Demographics!AA26)/Demographics!AA$4)^2</f>
        <v>17.340023862224893</v>
      </c>
      <c r="V21">
        <f>Demographics!AB$3*((Demographics!AB$2-Demographics!AB26)/Demographics!AB$4)^2</f>
        <v>0.0096037887312318</v>
      </c>
    </row>
    <row r="22" spans="1:22" ht="12.75">
      <c r="A22">
        <f>Demographics!G$3*((Demographics!G$2-Demographics!G27)/Demographics!G$4)^2</f>
        <v>2.0287469294308194</v>
      </c>
      <c r="B22">
        <f>Demographics!H$3*((Demographics!H$2-Demographics!H27)/Demographics!H$4)^2</f>
        <v>15.984142840209183</v>
      </c>
      <c r="C22">
        <f>Demographics!I$3*((Demographics!I$2-Demographics!I27)/Demographics!I$4)^2</f>
        <v>16.903779779464223</v>
      </c>
      <c r="D22">
        <f>Demographics!J$3*((Demographics!J$2-Demographics!J27)/Demographics!J$4)^2</f>
        <v>9.499950696166492</v>
      </c>
      <c r="E22">
        <f>Demographics!K$3*((Demographics!K$2-Demographics!K27)/Demographics!K$4)^2</f>
        <v>7.485045821790898</v>
      </c>
      <c r="F22">
        <f>Demographics!L$3*((Demographics!L$2-Demographics!L27)/Demographics!L$4)^2</f>
        <v>1.7858523567111635</v>
      </c>
      <c r="G22">
        <f>Demographics!M$3*((Demographics!M$2-Demographics!M27)/Demographics!M$4)^2</f>
        <v>2.7058614231214464</v>
      </c>
      <c r="H22">
        <f>Demographics!N$3*((Demographics!N$2-Demographics!N27)/Demographics!N$4)^2</f>
        <v>5.745607021340414</v>
      </c>
      <c r="I22">
        <f>Demographics!O$3*((Demographics!O$2-Demographics!O27)/Demographics!O$4)^2</f>
        <v>10.502735985955272</v>
      </c>
      <c r="J22">
        <f>Demographics!P$3*((Demographics!P$2-Demographics!P27)/Demographics!P$4)^2</f>
        <v>8.78218324834338</v>
      </c>
      <c r="K22">
        <f>Demographics!Q$3*((Demographics!Q$2-Demographics!Q27)/Demographics!Q$4)^2</f>
        <v>1.1539623194567175</v>
      </c>
      <c r="L22">
        <f>Demographics!R$3*((Demographics!R$2-Demographics!R27)/Demographics!R$4)^2</f>
        <v>2.032904218385176</v>
      </c>
      <c r="M22">
        <f>Demographics!S$3*((Demographics!S$2-Demographics!S27)/Demographics!S$4)^2</f>
        <v>4.67218840633143</v>
      </c>
      <c r="N22">
        <f>Demographics!T$3*((Demographics!T$2-Demographics!T27)/Demographics!T$4)^2</f>
        <v>0.6463830625676853</v>
      </c>
      <c r="O22">
        <f>Demographics!U$3*((Demographics!U$2-Demographics!U27)/Demographics!U$4)^2</f>
        <v>131.20880046285924</v>
      </c>
      <c r="P22">
        <f>Demographics!V$3*((Demographics!V$2-Demographics!V27)/Demographics!V$4)^2</f>
        <v>55.70268952911009</v>
      </c>
      <c r="Q22">
        <f>Demographics!W$3*((Demographics!W$2-Demographics!W27)/Demographics!W$4)^2</f>
        <v>6.874831227791074</v>
      </c>
      <c r="R22">
        <f>Demographics!X$3*((Demographics!X$2-Demographics!X27)/Demographics!X$4)^2</f>
        <v>129.3476415204326</v>
      </c>
      <c r="S22">
        <f>Demographics!Y$3*((Demographics!Y$2-Demographics!Y27)/Demographics!Y$4)^2</f>
        <v>3.1393160007493863</v>
      </c>
      <c r="T22">
        <f>Demographics!Z$3*((Demographics!Z$2-Demographics!Z27)/Demographics!Z$4)^2</f>
        <v>10.030769880474802</v>
      </c>
      <c r="U22">
        <f>Demographics!AA$3*((Demographics!AA$2-Demographics!AA27)/Demographics!AA$4)^2</f>
        <v>32.06706626500491</v>
      </c>
      <c r="V22">
        <f>Demographics!AB$3*((Demographics!AB$2-Demographics!AB27)/Demographics!AB$4)^2</f>
        <v>0</v>
      </c>
    </row>
    <row r="23" spans="1:22" ht="12.75">
      <c r="A23">
        <f>Demographics!G$3*((Demographics!G$2-Demographics!G28)/Demographics!G$4)^2</f>
        <v>1.8106247755324163</v>
      </c>
      <c r="B23">
        <f>Demographics!H$3*((Demographics!H$2-Demographics!H28)/Demographics!H$4)^2</f>
        <v>13.681698122558819</v>
      </c>
      <c r="C23">
        <f>Demographics!I$3*((Demographics!I$2-Demographics!I28)/Demographics!I$4)^2</f>
        <v>0.03307254081506633</v>
      </c>
      <c r="D23">
        <f>Demographics!J$3*((Demographics!J$2-Demographics!J28)/Demographics!J$4)^2</f>
        <v>9.254786369678243</v>
      </c>
      <c r="E23">
        <f>Demographics!K$3*((Demographics!K$2-Demographics!K28)/Demographics!K$4)^2</f>
        <v>13.150035874121988</v>
      </c>
      <c r="F23">
        <f>Demographics!L$3*((Demographics!L$2-Demographics!L28)/Demographics!L$4)^2</f>
        <v>14.552767138060577</v>
      </c>
      <c r="G23">
        <f>Demographics!M$3*((Demographics!M$2-Demographics!M28)/Demographics!M$4)^2</f>
        <v>120.77780949319464</v>
      </c>
      <c r="H23">
        <f>Demographics!N$3*((Demographics!N$2-Demographics!N28)/Demographics!N$4)^2</f>
        <v>19.59418376783474</v>
      </c>
      <c r="I23">
        <f>Demographics!O$3*((Demographics!O$2-Demographics!O28)/Demographics!O$4)^2</f>
        <v>30.76010805304378</v>
      </c>
      <c r="J23">
        <f>Demographics!P$3*((Demographics!P$2-Demographics!P28)/Demographics!P$4)^2</f>
        <v>0.12046819633550987</v>
      </c>
      <c r="K23">
        <f>Demographics!Q$3*((Demographics!Q$2-Demographics!Q28)/Demographics!Q$4)^2</f>
        <v>207.72244003909444</v>
      </c>
      <c r="L23">
        <f>Demographics!R$3*((Demographics!R$2-Demographics!R28)/Demographics!R$4)^2</f>
        <v>0.175891452037745</v>
      </c>
      <c r="M23">
        <f>Demographics!S$3*((Demographics!S$2-Demographics!S28)/Demographics!S$4)^2</f>
        <v>10.231643576110852</v>
      </c>
      <c r="N23">
        <f>Demographics!T$3*((Demographics!T$2-Demographics!T28)/Demographics!T$4)^2</f>
        <v>259.6521506500376</v>
      </c>
      <c r="O23">
        <f>Demographics!U$3*((Demographics!U$2-Demographics!U28)/Demographics!U$4)^2</f>
        <v>0.010316065324265503</v>
      </c>
      <c r="P23">
        <f>Demographics!V$3*((Demographics!V$2-Demographics!V28)/Demographics!V$4)^2</f>
        <v>191.81872590500075</v>
      </c>
      <c r="Q23">
        <f>Demographics!W$3*((Demographics!W$2-Demographics!W28)/Demographics!W$4)^2</f>
        <v>0.07230432896025688</v>
      </c>
      <c r="R23">
        <f>Demographics!X$3*((Demographics!X$2-Demographics!X28)/Demographics!X$4)^2</f>
        <v>82.42457718986516</v>
      </c>
      <c r="S23">
        <f>Demographics!Y$3*((Demographics!Y$2-Demographics!Y28)/Demographics!Y$4)^2</f>
        <v>4.3695060566071176</v>
      </c>
      <c r="T23">
        <f>Demographics!Z$3*((Demographics!Z$2-Demographics!Z28)/Demographics!Z$4)^2</f>
        <v>62.81376948127234</v>
      </c>
      <c r="U23">
        <f>Demographics!AA$3*((Demographics!AA$2-Demographics!AA28)/Demographics!AA$4)^2</f>
        <v>26.35348960969871</v>
      </c>
      <c r="V23">
        <f>Demographics!AB$3*((Demographics!AB$2-Demographics!AB28)/Demographics!AB$4)^2</f>
        <v>0.0027129944947697267</v>
      </c>
    </row>
    <row r="24" spans="1:22" ht="12.75">
      <c r="A24">
        <f>Demographics!G$3*((Demographics!G$2-Demographics!G29)/Demographics!G$4)^2</f>
        <v>1.8971464678164094</v>
      </c>
      <c r="B24">
        <f>Demographics!H$3*((Demographics!H$2-Demographics!H29)/Demographics!H$4)^2</f>
        <v>41.01494467025478</v>
      </c>
      <c r="C24">
        <f>Demographics!I$3*((Demographics!I$2-Demographics!I29)/Demographics!I$4)^2</f>
        <v>32.65134013849507</v>
      </c>
      <c r="D24">
        <f>Demographics!J$3*((Demographics!J$2-Demographics!J29)/Demographics!J$4)^2</f>
        <v>8.611363534936768</v>
      </c>
      <c r="E24">
        <f>Demographics!K$3*((Demographics!K$2-Demographics!K29)/Demographics!K$4)^2</f>
        <v>77.51612015023865</v>
      </c>
      <c r="F24">
        <f>Demographics!L$3*((Demographics!L$2-Demographics!L29)/Demographics!L$4)^2</f>
        <v>22.517169308777436</v>
      </c>
      <c r="G24">
        <f>Demographics!M$3*((Demographics!M$2-Demographics!M29)/Demographics!M$4)^2</f>
        <v>44.33226020402989</v>
      </c>
      <c r="H24">
        <f>Demographics!N$3*((Demographics!N$2-Demographics!N29)/Demographics!N$4)^2</f>
        <v>9.327425311678267</v>
      </c>
      <c r="I24">
        <f>Demographics!O$3*((Demographics!O$2-Demographics!O29)/Demographics!O$4)^2</f>
        <v>14.743087859559422</v>
      </c>
      <c r="J24">
        <f>Demographics!P$3*((Demographics!P$2-Demographics!P29)/Demographics!P$4)^2</f>
        <v>8.052412927791288</v>
      </c>
      <c r="K24">
        <f>Demographics!Q$3*((Demographics!Q$2-Demographics!Q29)/Demographics!Q$4)^2</f>
        <v>1.4741811183584594</v>
      </c>
      <c r="L24">
        <f>Demographics!R$3*((Demographics!R$2-Demographics!R29)/Demographics!R$4)^2</f>
        <v>2.177530428484552</v>
      </c>
      <c r="M24">
        <f>Demographics!S$3*((Demographics!S$2-Demographics!S29)/Demographics!S$4)^2</f>
        <v>11.203093289071255</v>
      </c>
      <c r="N24">
        <f>Demographics!T$3*((Demographics!T$2-Demographics!T29)/Demographics!T$4)^2</f>
        <v>9.93622044690458</v>
      </c>
      <c r="O24">
        <f>Demographics!U$3*((Demographics!U$2-Demographics!U29)/Demographics!U$4)^2</f>
        <v>18.2030731765196</v>
      </c>
      <c r="P24">
        <f>Demographics!V$3*((Demographics!V$2-Demographics!V29)/Demographics!V$4)^2</f>
        <v>204.0016162905301</v>
      </c>
      <c r="Q24">
        <f>Demographics!W$3*((Demographics!W$2-Demographics!W29)/Demographics!W$4)^2</f>
        <v>14.718542630281</v>
      </c>
      <c r="R24">
        <f>Demographics!X$3*((Demographics!X$2-Demographics!X29)/Demographics!X$4)^2</f>
        <v>0.6592689094897312</v>
      </c>
      <c r="S24">
        <f>Demographics!Y$3*((Demographics!Y$2-Demographics!Y29)/Demographics!Y$4)^2</f>
        <v>0.22858079629250402</v>
      </c>
      <c r="T24">
        <f>Demographics!Z$3*((Demographics!Z$2-Demographics!Z29)/Demographics!Z$4)^2</f>
        <v>132.05362440559355</v>
      </c>
      <c r="U24">
        <f>Demographics!AA$3*((Demographics!AA$2-Demographics!AA29)/Demographics!AA$4)^2</f>
        <v>77.28561310915582</v>
      </c>
      <c r="V24">
        <f>Demographics!AB$3*((Demographics!AB$2-Demographics!AB29)/Demographics!AB$4)^2</f>
        <v>0.013859019609450345</v>
      </c>
    </row>
    <row r="25" spans="1:22" ht="12.75">
      <c r="A25">
        <f>Demographics!G$3*((Demographics!G$2-Demographics!G30)/Demographics!G$4)^2</f>
        <v>1.467944823080241</v>
      </c>
      <c r="B25">
        <f>Demographics!H$3*((Demographics!H$2-Demographics!H30)/Demographics!H$4)^2</f>
        <v>12.782557833359693</v>
      </c>
      <c r="C25">
        <f>Demographics!I$3*((Demographics!I$2-Demographics!I30)/Demographics!I$4)^2</f>
        <v>0.3785922031741954</v>
      </c>
      <c r="D25">
        <f>Demographics!J$3*((Demographics!J$2-Demographics!J30)/Demographics!J$4)^2</f>
        <v>3.351397755575559</v>
      </c>
      <c r="E25">
        <f>Demographics!K$3*((Demographics!K$2-Demographics!K30)/Demographics!K$4)^2</f>
        <v>11.23669599707635</v>
      </c>
      <c r="F25">
        <f>Demographics!L$3*((Demographics!L$2-Demographics!L30)/Demographics!L$4)^2</f>
        <v>16.060348572995828</v>
      </c>
      <c r="G25">
        <f>Demographics!M$3*((Demographics!M$2-Demographics!M30)/Demographics!M$4)^2</f>
        <v>51.24562290036654</v>
      </c>
      <c r="H25">
        <f>Demographics!N$3*((Demographics!N$2-Demographics!N30)/Demographics!N$4)^2</f>
        <v>7.789576341815704</v>
      </c>
      <c r="I25">
        <f>Demographics!O$3*((Demographics!O$2-Demographics!O30)/Demographics!O$4)^2</f>
        <v>5.9118825397842105</v>
      </c>
      <c r="J25">
        <f>Demographics!P$3*((Demographics!P$2-Demographics!P30)/Demographics!P$4)^2</f>
        <v>0.2937115561245949</v>
      </c>
      <c r="K25">
        <f>Demographics!Q$3*((Demographics!Q$2-Demographics!Q30)/Demographics!Q$4)^2</f>
        <v>36.912633960395176</v>
      </c>
      <c r="L25">
        <f>Demographics!R$3*((Demographics!R$2-Demographics!R30)/Demographics!R$4)^2</f>
        <v>0.14480225485945344</v>
      </c>
      <c r="M25">
        <f>Demographics!S$3*((Demographics!S$2-Demographics!S30)/Demographics!S$4)^2</f>
        <v>8.131658770018282</v>
      </c>
      <c r="N25">
        <f>Demographics!T$3*((Demographics!T$2-Demographics!T30)/Demographics!T$4)^2</f>
        <v>49.32446776782698</v>
      </c>
      <c r="O25">
        <f>Demographics!U$3*((Demographics!U$2-Demographics!U30)/Demographics!U$4)^2</f>
        <v>9.080667913291387</v>
      </c>
      <c r="P25">
        <f>Demographics!V$3*((Demographics!V$2-Demographics!V30)/Demographics!V$4)^2</f>
        <v>174.46305866509374</v>
      </c>
      <c r="Q25">
        <f>Demographics!W$3*((Demographics!W$2-Demographics!W30)/Demographics!W$4)^2</f>
        <v>0.3649249447005175</v>
      </c>
      <c r="R25">
        <f>Demographics!X$3*((Demographics!X$2-Demographics!X30)/Demographics!X$4)^2</f>
        <v>16.77279714913904</v>
      </c>
      <c r="S25">
        <f>Demographics!Y$3*((Demographics!Y$2-Demographics!Y30)/Demographics!Y$4)^2</f>
        <v>6.138008020136672</v>
      </c>
      <c r="T25">
        <f>Demographics!Z$3*((Demographics!Z$2-Demographics!Z30)/Demographics!Z$4)^2</f>
        <v>47.90205235523623</v>
      </c>
      <c r="U25">
        <f>Demographics!AA$3*((Demographics!AA$2-Demographics!AA30)/Demographics!AA$4)^2</f>
        <v>29.39031878189709</v>
      </c>
      <c r="V25">
        <f>Demographics!AB$3*((Demographics!AB$2-Demographics!AB30)/Demographics!AB$4)^2</f>
        <v>0.0055272369262124</v>
      </c>
    </row>
    <row r="26" spans="1:22" ht="12.75">
      <c r="A26">
        <f>Demographics!G$3*((Demographics!G$2-Demographics!G31)/Demographics!G$4)^2</f>
        <v>1.7479717944235822</v>
      </c>
      <c r="B26">
        <f>Demographics!H$3*((Demographics!H$2-Demographics!H31)/Demographics!H$4)^2</f>
        <v>4.403333644491135</v>
      </c>
      <c r="C26">
        <f>Demographics!I$3*((Demographics!I$2-Demographics!I31)/Demographics!I$4)^2</f>
        <v>1.8013085152222792</v>
      </c>
      <c r="D26">
        <f>Demographics!J$3*((Demographics!J$2-Demographics!J31)/Demographics!J$4)^2</f>
        <v>3.879246944615433</v>
      </c>
      <c r="E26">
        <f>Demographics!K$3*((Demographics!K$2-Demographics!K31)/Demographics!K$4)^2</f>
        <v>0.3307085084037473</v>
      </c>
      <c r="F26">
        <f>Demographics!L$3*((Demographics!L$2-Demographics!L31)/Demographics!L$4)^2</f>
        <v>3.5142174562082253</v>
      </c>
      <c r="G26">
        <f>Demographics!M$3*((Demographics!M$2-Demographics!M31)/Demographics!M$4)^2</f>
        <v>50.76196853489998</v>
      </c>
      <c r="H26">
        <f>Demographics!N$3*((Demographics!N$2-Demographics!N31)/Demographics!N$4)^2</f>
        <v>6.693730639326644</v>
      </c>
      <c r="I26">
        <f>Demographics!O$3*((Demographics!O$2-Demographics!O31)/Demographics!O$4)^2</f>
        <v>5.154946060932114</v>
      </c>
      <c r="J26">
        <f>Demographics!P$3*((Demographics!P$2-Demographics!P31)/Demographics!P$4)^2</f>
        <v>0.04560527110550516</v>
      </c>
      <c r="K26">
        <f>Demographics!Q$3*((Demographics!Q$2-Demographics!Q31)/Demographics!Q$4)^2</f>
        <v>92.91186756058049</v>
      </c>
      <c r="L26">
        <f>Demographics!R$3*((Demographics!R$2-Demographics!R31)/Demographics!R$4)^2</f>
        <v>0.18715263703490576</v>
      </c>
      <c r="M26">
        <f>Demographics!S$3*((Demographics!S$2-Demographics!S31)/Demographics!S$4)^2</f>
        <v>8.658725769082794</v>
      </c>
      <c r="N26">
        <f>Demographics!T$3*((Demographics!T$2-Demographics!T31)/Demographics!T$4)^2</f>
        <v>105.97924507532532</v>
      </c>
      <c r="O26">
        <f>Demographics!U$3*((Demographics!U$2-Demographics!U31)/Demographics!U$4)^2</f>
        <v>15.668866668005828</v>
      </c>
      <c r="P26">
        <f>Demographics!V$3*((Demographics!V$2-Demographics!V31)/Demographics!V$4)^2</f>
        <v>170.4265551705584</v>
      </c>
      <c r="Q26">
        <f>Demographics!W$3*((Demographics!W$2-Demographics!W31)/Demographics!W$4)^2</f>
        <v>4.150122889591435</v>
      </c>
      <c r="R26">
        <f>Demographics!X$3*((Demographics!X$2-Demographics!X31)/Demographics!X$4)^2</f>
        <v>61.144422751615316</v>
      </c>
      <c r="S26">
        <f>Demographics!Y$3*((Demographics!Y$2-Demographics!Y31)/Demographics!Y$4)^2</f>
        <v>6.179716416028992</v>
      </c>
      <c r="T26">
        <f>Demographics!Z$3*((Demographics!Z$2-Demographics!Z31)/Demographics!Z$4)^2</f>
        <v>2.4494756544072085</v>
      </c>
      <c r="U26">
        <f>Demographics!AA$3*((Demographics!AA$2-Demographics!AA31)/Demographics!AA$4)^2</f>
        <v>37.5494136521872</v>
      </c>
      <c r="V26">
        <f>Demographics!AB$3*((Demographics!AB$2-Demographics!AB31)/Demographics!AB$4)^2</f>
        <v>0</v>
      </c>
    </row>
    <row r="27" spans="1:22" ht="12.75">
      <c r="A27">
        <f>Demographics!G$3*((Demographics!G$2-Demographics!G32)/Demographics!G$4)^2</f>
        <v>4.41538901725403</v>
      </c>
      <c r="B27">
        <f>Demographics!H$3*((Demographics!H$2-Demographics!H32)/Demographics!H$4)^2</f>
        <v>60.2446330028251</v>
      </c>
      <c r="C27">
        <f>Demographics!I$3*((Demographics!I$2-Demographics!I32)/Demographics!I$4)^2</f>
        <v>1.4611092341381187</v>
      </c>
      <c r="D27">
        <f>Demographics!J$3*((Demographics!J$2-Demographics!J32)/Demographics!J$4)^2</f>
        <v>26.023547211225615</v>
      </c>
      <c r="E27">
        <f>Demographics!K$3*((Demographics!K$2-Demographics!K32)/Demographics!K$4)^2</f>
        <v>64.50372051867947</v>
      </c>
      <c r="F27">
        <f>Demographics!L$3*((Demographics!L$2-Demographics!L32)/Demographics!L$4)^2</f>
        <v>12.324458550115114</v>
      </c>
      <c r="G27">
        <f>Demographics!M$3*((Demographics!M$2-Demographics!M32)/Demographics!M$4)^2</f>
        <v>125.72787742450888</v>
      </c>
      <c r="H27">
        <f>Demographics!N$3*((Demographics!N$2-Demographics!N32)/Demographics!N$4)^2</f>
        <v>49.68377021688623</v>
      </c>
      <c r="I27">
        <f>Demographics!O$3*((Demographics!O$2-Demographics!O32)/Demographics!O$4)^2</f>
        <v>49.28881092036444</v>
      </c>
      <c r="J27">
        <f>Demographics!P$3*((Demographics!P$2-Demographics!P32)/Demographics!P$4)^2</f>
        <v>0.17799023974655698</v>
      </c>
      <c r="K27">
        <f>Demographics!Q$3*((Demographics!Q$2-Demographics!Q32)/Demographics!Q$4)^2</f>
        <v>0.0009607340875763914</v>
      </c>
      <c r="L27">
        <f>Demographics!R$3*((Demographics!R$2-Demographics!R32)/Demographics!R$4)^2</f>
        <v>0.9481518224108614</v>
      </c>
      <c r="M27">
        <f>Demographics!S$3*((Demographics!S$2-Demographics!S32)/Demographics!S$4)^2</f>
        <v>10.341793200021524</v>
      </c>
      <c r="N27">
        <f>Demographics!T$3*((Demographics!T$2-Demographics!T32)/Demographics!T$4)^2</f>
        <v>103.97073792855706</v>
      </c>
      <c r="O27">
        <f>Demographics!U$3*((Demographics!U$2-Demographics!U32)/Demographics!U$4)^2</f>
        <v>33.67188898142134</v>
      </c>
      <c r="P27">
        <f>Demographics!V$3*((Demographics!V$2-Demographics!V32)/Demographics!V$4)^2</f>
        <v>259.3912334544551</v>
      </c>
      <c r="Q27">
        <f>Demographics!W$3*((Demographics!W$2-Demographics!W32)/Demographics!W$4)^2</f>
        <v>19.346965552770158</v>
      </c>
      <c r="R27">
        <f>Demographics!X$3*((Demographics!X$2-Demographics!X32)/Demographics!X$4)^2</f>
        <v>138.01710073606299</v>
      </c>
      <c r="S27">
        <f>Demographics!Y$3*((Demographics!Y$2-Demographics!Y32)/Demographics!Y$4)^2</f>
        <v>17.411935814415614</v>
      </c>
      <c r="T27">
        <f>Demographics!Z$3*((Demographics!Z$2-Demographics!Z32)/Demographics!Z$4)^2</f>
        <v>54.97569459470835</v>
      </c>
      <c r="U27">
        <f>Demographics!AA$3*((Demographics!AA$2-Demographics!AA32)/Demographics!AA$4)^2</f>
        <v>89.27774958456536</v>
      </c>
      <c r="V27">
        <f>Demographics!AB$3*((Demographics!AB$2-Demographics!AB32)/Demographics!AB$4)^2</f>
        <v>0.0030120720306314117</v>
      </c>
    </row>
    <row r="28" spans="1:22" ht="12.75">
      <c r="A28">
        <f>Demographics!G$3*((Demographics!G$2-Demographics!G33)/Demographics!G$4)^2</f>
        <v>8.553665466008516</v>
      </c>
      <c r="B28">
        <f>Demographics!H$3*((Demographics!H$2-Demographics!H33)/Demographics!H$4)^2</f>
        <v>23.558858744333882</v>
      </c>
      <c r="C28">
        <f>Demographics!I$3*((Demographics!I$2-Demographics!I33)/Demographics!I$4)^2</f>
        <v>0.14687065342232208</v>
      </c>
      <c r="D28">
        <f>Demographics!J$3*((Demographics!J$2-Demographics!J33)/Demographics!J$4)^2</f>
        <v>20.73592751504502</v>
      </c>
      <c r="E28">
        <f>Demographics!K$3*((Demographics!K$2-Demographics!K33)/Demographics!K$4)^2</f>
        <v>16.895870540326253</v>
      </c>
      <c r="F28">
        <f>Demographics!L$3*((Demographics!L$2-Demographics!L33)/Demographics!L$4)^2</f>
        <v>2.042994948136188</v>
      </c>
      <c r="G28">
        <f>Demographics!M$3*((Demographics!M$2-Demographics!M33)/Demographics!M$4)^2</f>
        <v>92.73760552008804</v>
      </c>
      <c r="H28">
        <f>Demographics!N$3*((Demographics!N$2-Demographics!N33)/Demographics!N$4)^2</f>
        <v>25.817308609648983</v>
      </c>
      <c r="I28">
        <f>Demographics!O$3*((Demographics!O$2-Demographics!O33)/Demographics!O$4)^2</f>
        <v>27.467202246853105</v>
      </c>
      <c r="J28">
        <f>Demographics!P$3*((Demographics!P$2-Demographics!P33)/Demographics!P$4)^2</f>
        <v>0.3296639152710944</v>
      </c>
      <c r="K28">
        <f>Demographics!Q$3*((Demographics!Q$2-Demographics!Q33)/Demographics!Q$4)^2</f>
        <v>0.0014672670633845502</v>
      </c>
      <c r="L28">
        <f>Demographics!R$3*((Demographics!R$2-Demographics!R33)/Demographics!R$4)^2</f>
        <v>0.06445006119259748</v>
      </c>
      <c r="M28">
        <f>Demographics!S$3*((Demographics!S$2-Demographics!S33)/Demographics!S$4)^2</f>
        <v>7.400223674927667</v>
      </c>
      <c r="N28">
        <f>Demographics!T$3*((Demographics!T$2-Demographics!T33)/Demographics!T$4)^2</f>
        <v>96.25894570253604</v>
      </c>
      <c r="O28">
        <f>Demographics!U$3*((Demographics!U$2-Demographics!U33)/Demographics!U$4)^2</f>
        <v>11.311547935451731</v>
      </c>
      <c r="P28">
        <f>Demographics!V$3*((Demographics!V$2-Demographics!V33)/Demographics!V$4)^2</f>
        <v>141.82206071059625</v>
      </c>
      <c r="Q28">
        <f>Demographics!W$3*((Demographics!W$2-Demographics!W33)/Demographics!W$4)^2</f>
        <v>3.231400839721758</v>
      </c>
      <c r="R28">
        <f>Demographics!X$3*((Demographics!X$2-Demographics!X33)/Demographics!X$4)^2</f>
        <v>133.4059609639204</v>
      </c>
      <c r="S28">
        <f>Demographics!Y$3*((Demographics!Y$2-Demographics!Y33)/Demographics!Y$4)^2</f>
        <v>13.935570682319181</v>
      </c>
      <c r="T28">
        <f>Demographics!Z$3*((Demographics!Z$2-Demographics!Z33)/Demographics!Z$4)^2</f>
        <v>29.29447155294709</v>
      </c>
      <c r="U28">
        <f>Demographics!AA$3*((Demographics!AA$2-Demographics!AA33)/Demographics!AA$4)^2</f>
        <v>61.426311111298574</v>
      </c>
      <c r="V28">
        <f>Demographics!AB$3*((Demographics!AB$2-Demographics!AB33)/Demographics!AB$4)^2</f>
        <v>0</v>
      </c>
    </row>
    <row r="29" spans="1:22" ht="12.75">
      <c r="A29">
        <f>Demographics!G$3*((Demographics!G$2-Demographics!G34)/Demographics!G$4)^2</f>
        <v>0.018330009765413435</v>
      </c>
      <c r="B29">
        <f>Demographics!H$3*((Demographics!H$2-Demographics!H34)/Demographics!H$4)^2</f>
        <v>24.506632390320764</v>
      </c>
      <c r="C29">
        <f>Demographics!I$3*((Demographics!I$2-Demographics!I34)/Demographics!I$4)^2</f>
        <v>32.31786321475421</v>
      </c>
      <c r="D29">
        <f>Demographics!J$3*((Demographics!J$2-Demographics!J34)/Demographics!J$4)^2</f>
        <v>0.009473924735523859</v>
      </c>
      <c r="E29">
        <f>Demographics!K$3*((Demographics!K$2-Demographics!K34)/Demographics!K$4)^2</f>
        <v>68.92678598909153</v>
      </c>
      <c r="F29">
        <f>Demographics!L$3*((Demographics!L$2-Demographics!L34)/Demographics!L$4)^2</f>
        <v>1.963300821295163</v>
      </c>
      <c r="G29">
        <f>Demographics!M$3*((Demographics!M$2-Demographics!M34)/Demographics!M$4)^2</f>
        <v>49.391179419894456</v>
      </c>
      <c r="H29">
        <f>Demographics!N$3*((Demographics!N$2-Demographics!N34)/Demographics!N$4)^2</f>
        <v>0.42529865898057545</v>
      </c>
      <c r="I29">
        <f>Demographics!O$3*((Demographics!O$2-Demographics!O34)/Demographics!O$4)^2</f>
        <v>0.053003056612368316</v>
      </c>
      <c r="J29">
        <f>Demographics!P$3*((Demographics!P$2-Demographics!P34)/Demographics!P$4)^2</f>
        <v>0.1457253673769997</v>
      </c>
      <c r="K29">
        <f>Demographics!Q$3*((Demographics!Q$2-Demographics!Q34)/Demographics!Q$4)^2</f>
        <v>39.80241617455166</v>
      </c>
      <c r="L29">
        <f>Demographics!R$3*((Demographics!R$2-Demographics!R34)/Demographics!R$4)^2</f>
        <v>4.928932007400299</v>
      </c>
      <c r="M29">
        <f>Demographics!S$3*((Demographics!S$2-Demographics!S34)/Demographics!S$4)^2</f>
        <v>50.93834154452482</v>
      </c>
      <c r="N29">
        <f>Demographics!T$3*((Demographics!T$2-Demographics!T34)/Demographics!T$4)^2</f>
        <v>49.1373635500298</v>
      </c>
      <c r="O29">
        <f>Demographics!U$3*((Demographics!U$2-Demographics!U34)/Demographics!U$4)^2</f>
        <v>30.791989569148942</v>
      </c>
      <c r="P29">
        <f>Demographics!V$3*((Demographics!V$2-Demographics!V34)/Demographics!V$4)^2</f>
        <v>13.546176298618418</v>
      </c>
      <c r="Q29">
        <f>Demographics!W$3*((Demographics!W$2-Demographics!W34)/Demographics!W$4)^2</f>
        <v>3.7992932234673877</v>
      </c>
      <c r="R29">
        <f>Demographics!X$3*((Demographics!X$2-Demographics!X34)/Demographics!X$4)^2</f>
        <v>28.075088369011645</v>
      </c>
      <c r="S29">
        <f>Demographics!Y$3*((Demographics!Y$2-Demographics!Y34)/Demographics!Y$4)^2</f>
        <v>2.8082356557719304</v>
      </c>
      <c r="T29">
        <f>Demographics!Z$3*((Demographics!Z$2-Demographics!Z34)/Demographics!Z$4)^2</f>
        <v>30.1125815227225</v>
      </c>
      <c r="U29">
        <f>Demographics!AA$3*((Demographics!AA$2-Demographics!AA34)/Demographics!AA$4)^2</f>
        <v>10.019635661204646</v>
      </c>
      <c r="V29">
        <f>Demographics!AB$3*((Demographics!AB$2-Demographics!AB34)/Demographics!AB$4)^2</f>
        <v>0</v>
      </c>
    </row>
    <row r="30" spans="1:22" ht="12.75">
      <c r="A30">
        <f>Demographics!G$3*((Demographics!G$2-Demographics!G35)/Demographics!G$4)^2</f>
        <v>1.833000976541339</v>
      </c>
      <c r="B30">
        <f>Demographics!H$3*((Demographics!H$2-Demographics!H35)/Demographics!H$4)^2</f>
        <v>17.425776601177308</v>
      </c>
      <c r="C30">
        <f>Demographics!I$3*((Demographics!I$2-Demographics!I35)/Demographics!I$4)^2</f>
        <v>10.60014848375753</v>
      </c>
      <c r="D30">
        <f>Demographics!J$3*((Demographics!J$2-Demographics!J35)/Demographics!J$4)^2</f>
        <v>6.866825892841881</v>
      </c>
      <c r="E30">
        <f>Demographics!K$3*((Demographics!K$2-Demographics!K35)/Demographics!K$4)^2</f>
        <v>7.773340998911904</v>
      </c>
      <c r="F30">
        <f>Demographics!L$3*((Demographics!L$2-Demographics!L35)/Demographics!L$4)^2</f>
        <v>7.05617520109412</v>
      </c>
      <c r="G30">
        <f>Demographics!M$3*((Demographics!M$2-Demographics!M35)/Demographics!M$4)^2</f>
        <v>76.3652968049549</v>
      </c>
      <c r="H30">
        <f>Demographics!N$3*((Demographics!N$2-Demographics!N35)/Demographics!N$4)^2</f>
        <v>12.96726763291511</v>
      </c>
      <c r="I30">
        <f>Demographics!O$3*((Demographics!O$2-Demographics!O35)/Demographics!O$4)^2</f>
        <v>28.249763493397293</v>
      </c>
      <c r="J30">
        <f>Demographics!P$3*((Demographics!P$2-Demographics!P35)/Demographics!P$4)^2</f>
        <v>0.02965966829519178</v>
      </c>
      <c r="K30">
        <f>Demographics!Q$3*((Demographics!Q$2-Demographics!Q35)/Demographics!Q$4)^2</f>
        <v>63.462690961944425</v>
      </c>
      <c r="L30">
        <f>Demographics!R$3*((Demographics!R$2-Demographics!R35)/Demographics!R$4)^2</f>
        <v>7.495213108386857</v>
      </c>
      <c r="M30">
        <f>Demographics!S$3*((Demographics!S$2-Demographics!S35)/Demographics!S$4)^2</f>
        <v>2.052277620375305</v>
      </c>
      <c r="N30">
        <f>Demographics!T$3*((Demographics!T$2-Demographics!T35)/Demographics!T$4)^2</f>
        <v>78.71713912557378</v>
      </c>
      <c r="O30">
        <f>Demographics!U$3*((Demographics!U$2-Demographics!U35)/Demographics!U$4)^2</f>
        <v>1.368996304067891</v>
      </c>
      <c r="P30">
        <f>Demographics!V$3*((Demographics!V$2-Demographics!V35)/Demographics!V$4)^2</f>
        <v>164.92568107004436</v>
      </c>
      <c r="Q30">
        <f>Demographics!W$3*((Demographics!W$2-Demographics!W35)/Demographics!W$4)^2</f>
        <v>2.2267894786285494</v>
      </c>
      <c r="R30">
        <f>Demographics!X$3*((Demographics!X$2-Demographics!X35)/Demographics!X$4)^2</f>
        <v>55.54909236076775</v>
      </c>
      <c r="S30">
        <f>Demographics!Y$3*((Demographics!Y$2-Demographics!Y35)/Demographics!Y$4)^2</f>
        <v>2.911980109559508</v>
      </c>
      <c r="T30">
        <f>Demographics!Z$3*((Demographics!Z$2-Demographics!Z35)/Demographics!Z$4)^2</f>
        <v>51.906552483854696</v>
      </c>
      <c r="U30">
        <f>Demographics!AA$3*((Demographics!AA$2-Demographics!AA35)/Demographics!AA$4)^2</f>
        <v>2.243367476962308</v>
      </c>
      <c r="V30">
        <f>Demographics!AB$3*((Demographics!AB$2-Demographics!AB35)/Demographics!AB$4)^2</f>
        <v>0</v>
      </c>
    </row>
    <row r="31" spans="1:22" ht="12.75">
      <c r="A31">
        <f>Demographics!G$3*((Demographics!G$2-Demographics!G36)/Demographics!G$4)^2</f>
        <v>25.23238450474892</v>
      </c>
      <c r="B31">
        <f>Demographics!H$3*((Demographics!H$2-Demographics!H36)/Demographics!H$4)^2</f>
        <v>35.030020844485065</v>
      </c>
      <c r="C31">
        <f>Demographics!I$3*((Demographics!I$2-Demographics!I36)/Demographics!I$4)^2</f>
        <v>12.07128492172122</v>
      </c>
      <c r="D31">
        <f>Demographics!J$3*((Demographics!J$2-Demographics!J36)/Demographics!J$4)^2</f>
        <v>96.31159597300082</v>
      </c>
      <c r="E31">
        <f>Demographics!K$3*((Demographics!K$2-Demographics!K36)/Demographics!K$4)^2</f>
        <v>104.37230791194193</v>
      </c>
      <c r="F31">
        <f>Demographics!L$3*((Demographics!L$2-Demographics!L36)/Demographics!L$4)^2</f>
        <v>11.313652140839194</v>
      </c>
      <c r="G31">
        <f>Demographics!M$3*((Demographics!M$2-Demographics!M36)/Demographics!M$4)^2</f>
        <v>149.00069420156143</v>
      </c>
      <c r="H31">
        <f>Demographics!N$3*((Demographics!N$2-Demographics!N36)/Demographics!N$4)^2</f>
        <v>106.94591603924663</v>
      </c>
      <c r="I31">
        <f>Demographics!O$3*((Demographics!O$2-Demographics!O36)/Demographics!O$4)^2</f>
        <v>75.13310893898108</v>
      </c>
      <c r="J31">
        <f>Demographics!P$3*((Demographics!P$2-Demographics!P36)/Demographics!P$4)^2</f>
        <v>0.6468188405934527</v>
      </c>
      <c r="K31">
        <f>Demographics!Q$3*((Demographics!Q$2-Demographics!Q36)/Demographics!Q$4)^2</f>
        <v>0.6153154507342381</v>
      </c>
      <c r="L31">
        <f>Demographics!R$3*((Demographics!R$2-Demographics!R36)/Demographics!R$4)^2</f>
        <v>2.185781655610677</v>
      </c>
      <c r="M31">
        <f>Demographics!S$3*((Demographics!S$2-Demographics!S36)/Demographics!S$4)^2</f>
        <v>10.889040873202868</v>
      </c>
      <c r="N31">
        <f>Demographics!T$3*((Demographics!T$2-Demographics!T36)/Demographics!T$4)^2</f>
        <v>0.30192959180379647</v>
      </c>
      <c r="O31">
        <f>Demographics!U$3*((Demographics!U$2-Demographics!U36)/Demographics!U$4)^2</f>
        <v>39.90817715168773</v>
      </c>
      <c r="P31">
        <f>Demographics!V$3*((Demographics!V$2-Demographics!V36)/Demographics!V$4)^2</f>
        <v>288.59004866260284</v>
      </c>
      <c r="Q31">
        <f>Demographics!W$3*((Demographics!W$2-Demographics!W36)/Demographics!W$4)^2</f>
        <v>20.87396226254272</v>
      </c>
      <c r="R31">
        <f>Demographics!X$3*((Demographics!X$2-Demographics!X36)/Demographics!X$4)^2</f>
        <v>337.5556283396428</v>
      </c>
      <c r="S31">
        <f>Demographics!Y$3*((Demographics!Y$2-Demographics!Y36)/Demographics!Y$4)^2</f>
        <v>30.60718583074521</v>
      </c>
      <c r="T31">
        <f>Demographics!Z$3*((Demographics!Z$2-Demographics!Z36)/Demographics!Z$4)^2</f>
        <v>52.00834989430764</v>
      </c>
      <c r="U31">
        <f>Demographics!AA$3*((Demographics!AA$2-Demographics!AA36)/Demographics!AA$4)^2</f>
        <v>101.19411068079948</v>
      </c>
      <c r="V31">
        <f>Demographics!AB$3*((Demographics!AB$2-Demographics!AB36)/Demographics!AB$4)^2</f>
        <v>0</v>
      </c>
    </row>
    <row r="32" spans="1:22" ht="12.75">
      <c r="A32">
        <f>Demographics!G$3*((Demographics!G$2-Demographics!G37)/Demographics!G$4)^2</f>
        <v>1.4479276279095155</v>
      </c>
      <c r="B32">
        <f>Demographics!H$3*((Demographics!H$2-Demographics!H37)/Demographics!H$4)^2</f>
        <v>42.50490859337575</v>
      </c>
      <c r="C32">
        <f>Demographics!I$3*((Demographics!I$2-Demographics!I37)/Demographics!I$4)^2</f>
        <v>0.7344482623951708</v>
      </c>
      <c r="D32">
        <f>Demographics!J$3*((Demographics!J$2-Demographics!J37)/Demographics!J$4)^2</f>
        <v>11.833103038241694</v>
      </c>
      <c r="E32">
        <f>Demographics!K$3*((Demographics!K$2-Demographics!K37)/Demographics!K$4)^2</f>
        <v>60.805852342074886</v>
      </c>
      <c r="F32">
        <f>Demographics!L$3*((Demographics!L$2-Demographics!L37)/Demographics!L$4)^2</f>
        <v>17.54911514605478</v>
      </c>
      <c r="G32">
        <f>Demographics!M$3*((Demographics!M$2-Demographics!M37)/Demographics!M$4)^2</f>
        <v>73.93733173204853</v>
      </c>
      <c r="H32">
        <f>Demographics!N$3*((Demographics!N$2-Demographics!N37)/Demographics!N$4)^2</f>
        <v>21.575410786875942</v>
      </c>
      <c r="I32">
        <f>Demographics!O$3*((Demographics!O$2-Demographics!O37)/Demographics!O$4)^2</f>
        <v>31.59242744188232</v>
      </c>
      <c r="J32">
        <f>Demographics!P$3*((Demographics!P$2-Demographics!P37)/Demographics!P$4)^2</f>
        <v>0.40779170717422203</v>
      </c>
      <c r="K32">
        <f>Demographics!Q$3*((Demographics!Q$2-Demographics!Q37)/Demographics!Q$4)^2</f>
        <v>0.15213143651478916</v>
      </c>
      <c r="L32">
        <f>Demographics!R$3*((Demographics!R$2-Demographics!R37)/Demographics!R$4)^2</f>
        <v>1.3934066301794485</v>
      </c>
      <c r="M32">
        <f>Demographics!S$3*((Demographics!S$2-Demographics!S37)/Demographics!S$4)^2</f>
        <v>9.970957122884862</v>
      </c>
      <c r="N32">
        <f>Demographics!T$3*((Demographics!T$2-Demographics!T37)/Demographics!T$4)^2</f>
        <v>18.41811755932156</v>
      </c>
      <c r="O32">
        <f>Demographics!U$3*((Demographics!U$2-Demographics!U37)/Demographics!U$4)^2</f>
        <v>13.412459449001577</v>
      </c>
      <c r="P32">
        <f>Demographics!V$3*((Demographics!V$2-Demographics!V37)/Demographics!V$4)^2</f>
        <v>214.75663677568707</v>
      </c>
      <c r="Q32">
        <f>Demographics!W$3*((Demographics!W$2-Demographics!W37)/Demographics!W$4)^2</f>
        <v>13.63354650217022</v>
      </c>
      <c r="R32">
        <f>Demographics!X$3*((Demographics!X$2-Demographics!X37)/Demographics!X$4)^2</f>
        <v>27.709398364038755</v>
      </c>
      <c r="S32">
        <f>Demographics!Y$3*((Demographics!Y$2-Demographics!Y37)/Demographics!Y$4)^2</f>
        <v>6.984856657792693</v>
      </c>
      <c r="T32">
        <f>Demographics!Z$3*((Demographics!Z$2-Demographics!Z37)/Demographics!Z$4)^2</f>
        <v>82.23684735231937</v>
      </c>
      <c r="U32">
        <f>Demographics!AA$3*((Demographics!AA$2-Demographics!AA37)/Demographics!AA$4)^2</f>
        <v>81.31754176496449</v>
      </c>
      <c r="V32">
        <f>Demographics!AB$3*((Demographics!AB$2-Demographics!AB37)/Demographics!AB$4)^2</f>
        <v>0</v>
      </c>
    </row>
    <row r="33" spans="1:22" ht="12.75">
      <c r="A33">
        <f>Demographics!G$3*((Demographics!G$2-Demographics!G38)/Demographics!G$4)^2</f>
        <v>0.5586053298782758</v>
      </c>
      <c r="B33">
        <f>Demographics!H$3*((Demographics!H$2-Demographics!H38)/Demographics!H$4)^2</f>
        <v>0.06805132569200606</v>
      </c>
      <c r="C33">
        <f>Demographics!I$3*((Demographics!I$2-Demographics!I38)/Demographics!I$4)^2</f>
        <v>4.945413825922229</v>
      </c>
      <c r="D33">
        <f>Demographics!J$3*((Demographics!J$2-Demographics!J38)/Demographics!J$4)^2</f>
        <v>1.2396910365727989</v>
      </c>
      <c r="E33">
        <f>Demographics!K$3*((Demographics!K$2-Demographics!K38)/Demographics!K$4)^2</f>
        <v>3.1640552429218913</v>
      </c>
      <c r="F33">
        <f>Demographics!L$3*((Demographics!L$2-Demographics!L38)/Demographics!L$4)^2</f>
        <v>0.0061128665860392855</v>
      </c>
      <c r="G33">
        <f>Demographics!M$3*((Demographics!M$2-Demographics!M38)/Demographics!M$4)^2</f>
        <v>32.7067936205198</v>
      </c>
      <c r="H33">
        <f>Demographics!N$3*((Demographics!N$2-Demographics!N38)/Demographics!N$4)^2</f>
        <v>1.8295075811747394</v>
      </c>
      <c r="I33">
        <f>Demographics!O$3*((Demographics!O$2-Demographics!O38)/Demographics!O$4)^2</f>
        <v>4.731694089453174</v>
      </c>
      <c r="J33">
        <f>Demographics!P$3*((Demographics!P$2-Demographics!P38)/Demographics!P$4)^2</f>
        <v>2.0654776288609558</v>
      </c>
      <c r="K33">
        <f>Demographics!Q$3*((Demographics!Q$2-Demographics!Q38)/Demographics!Q$4)^2</f>
        <v>0.08889154703969021</v>
      </c>
      <c r="L33">
        <f>Demographics!R$3*((Demographics!R$2-Demographics!R38)/Demographics!R$4)^2</f>
        <v>5.594393617288482</v>
      </c>
      <c r="M33">
        <f>Demographics!S$3*((Demographics!S$2-Demographics!S38)/Demographics!S$4)^2</f>
        <v>4.4387886108582375</v>
      </c>
      <c r="N33">
        <f>Demographics!T$3*((Demographics!T$2-Demographics!T38)/Demographics!T$4)^2</f>
        <v>11.190943594092804</v>
      </c>
      <c r="O33">
        <f>Demographics!U$3*((Demographics!U$2-Demographics!U38)/Demographics!U$4)^2</f>
        <v>143.79059238964808</v>
      </c>
      <c r="P33">
        <f>Demographics!V$3*((Demographics!V$2-Demographics!V38)/Demographics!V$4)^2</f>
        <v>90.3994847930483</v>
      </c>
      <c r="Q33">
        <f>Demographics!W$3*((Demographics!W$2-Demographics!W38)/Demographics!W$4)^2</f>
        <v>9.058968382372</v>
      </c>
      <c r="R33">
        <f>Demographics!X$3*((Demographics!X$2-Demographics!X38)/Demographics!X$4)^2</f>
        <v>27.133335509799902</v>
      </c>
      <c r="S33">
        <f>Demographics!Y$3*((Demographics!Y$2-Demographics!Y38)/Demographics!Y$4)^2</f>
        <v>1.9482759999263235</v>
      </c>
      <c r="T33">
        <f>Demographics!Z$3*((Demographics!Z$2-Demographics!Z38)/Demographics!Z$4)^2</f>
        <v>2.207789178515478</v>
      </c>
      <c r="U33">
        <f>Demographics!AA$3*((Demographics!AA$2-Demographics!AA38)/Demographics!AA$4)^2</f>
        <v>15.102686603726534</v>
      </c>
      <c r="V33">
        <f>Demographics!AB$3*((Demographics!AB$2-Demographics!AB38)/Demographics!AB$4)^2</f>
        <v>0</v>
      </c>
    </row>
    <row r="34" spans="1:22" ht="12.75">
      <c r="A34">
        <f>Demographics!G$3*((Demographics!G$2-Demographics!G39)/Demographics!G$4)^2</f>
        <v>0.030300628387724016</v>
      </c>
      <c r="B34">
        <f>Demographics!H$3*((Demographics!H$2-Demographics!H39)/Demographics!H$4)^2</f>
        <v>7.593635798408255</v>
      </c>
      <c r="C34">
        <f>Demographics!I$3*((Demographics!I$2-Demographics!I39)/Demographics!I$4)^2</f>
        <v>0.41175490911024026</v>
      </c>
      <c r="D34">
        <f>Demographics!J$3*((Demographics!J$2-Demographics!J39)/Demographics!J$4)^2</f>
        <v>2.755357004080254</v>
      </c>
      <c r="E34">
        <f>Demographics!K$3*((Demographics!K$2-Demographics!K39)/Demographics!K$4)^2</f>
        <v>2.563394697370805</v>
      </c>
      <c r="F34">
        <f>Demographics!L$3*((Demographics!L$2-Demographics!L39)/Demographics!L$4)^2</f>
        <v>3.322786070100069</v>
      </c>
      <c r="G34">
        <f>Demographics!M$3*((Demographics!M$2-Demographics!M39)/Demographics!M$4)^2</f>
        <v>23.434698116160725</v>
      </c>
      <c r="H34">
        <f>Demographics!N$3*((Demographics!N$2-Demographics!N39)/Demographics!N$4)^2</f>
        <v>0.18511890264137923</v>
      </c>
      <c r="I34">
        <f>Demographics!O$3*((Demographics!O$2-Demographics!O39)/Demographics!O$4)^2</f>
        <v>0.012121862886710522</v>
      </c>
      <c r="J34">
        <f>Demographics!P$3*((Demographics!P$2-Demographics!P39)/Demographics!P$4)^2</f>
        <v>0.06841839944546706</v>
      </c>
      <c r="K34">
        <f>Demographics!Q$3*((Demographics!Q$2-Demographics!Q39)/Demographics!Q$4)^2</f>
        <v>1.6970775581043258</v>
      </c>
      <c r="L34">
        <f>Demographics!R$3*((Demographics!R$2-Demographics!R39)/Demographics!R$4)^2</f>
        <v>13.539610600144266</v>
      </c>
      <c r="M34">
        <f>Demographics!S$3*((Demographics!S$2-Demographics!S39)/Demographics!S$4)^2</f>
        <v>0.9924237341060897</v>
      </c>
      <c r="N34">
        <f>Demographics!T$3*((Demographics!T$2-Demographics!T39)/Demographics!T$4)^2</f>
        <v>0.07092567766517141</v>
      </c>
      <c r="O34">
        <f>Demographics!U$3*((Demographics!U$2-Demographics!U39)/Demographics!U$4)^2</f>
        <v>18.958837382375744</v>
      </c>
      <c r="P34">
        <f>Demographics!V$3*((Demographics!V$2-Demographics!V39)/Demographics!V$4)^2</f>
        <v>217.5826997021739</v>
      </c>
      <c r="Q34">
        <f>Demographics!W$3*((Demographics!W$2-Demographics!W39)/Demographics!W$4)^2</f>
        <v>0.0006961754810545501</v>
      </c>
      <c r="R34">
        <f>Demographics!X$3*((Demographics!X$2-Demographics!X39)/Demographics!X$4)^2</f>
        <v>1.453080091068507</v>
      </c>
      <c r="S34">
        <f>Demographics!Y$3*((Demographics!Y$2-Demographics!Y39)/Demographics!Y$4)^2</f>
        <v>1.5062423991928262</v>
      </c>
      <c r="T34">
        <f>Demographics!Z$3*((Demographics!Z$2-Demographics!Z39)/Demographics!Z$4)^2</f>
        <v>13.597790007308948</v>
      </c>
      <c r="U34">
        <f>Demographics!AA$3*((Demographics!AA$2-Demographics!AA39)/Demographics!AA$4)^2</f>
        <v>0.5125412647219654</v>
      </c>
      <c r="V34">
        <f>Demographics!AB$3*((Demographics!AB$2-Demographics!AB39)/Demographics!AB$4)^2</f>
        <v>0.00011400231157488702</v>
      </c>
    </row>
    <row r="35" spans="1:22" ht="12.75">
      <c r="A35">
        <f>Demographics!G$3*((Demographics!G$2-Demographics!G40)/Demographics!G$4)^2</f>
        <v>0.008825277504713848</v>
      </c>
      <c r="B35">
        <f>Demographics!H$3*((Demographics!H$2-Demographics!H40)/Demographics!H$4)^2</f>
        <v>9.773169990913466</v>
      </c>
      <c r="C35">
        <f>Demographics!I$3*((Demographics!I$2-Demographics!I40)/Demographics!I$4)^2</f>
        <v>11.840965611477143</v>
      </c>
      <c r="D35">
        <f>Demographics!J$3*((Demographics!J$2-Demographics!J40)/Demographics!J$4)^2</f>
        <v>3.0614315284125</v>
      </c>
      <c r="E35">
        <f>Demographics!K$3*((Demographics!K$2-Demographics!K40)/Demographics!K$4)^2</f>
        <v>47.01642246942104</v>
      </c>
      <c r="F35">
        <f>Demographics!L$3*((Demographics!L$2-Demographics!L40)/Demographics!L$4)^2</f>
        <v>7.704281635508308</v>
      </c>
      <c r="G35">
        <f>Demographics!M$3*((Demographics!M$2-Demographics!M40)/Demographics!M$4)^2</f>
        <v>4.139748104659105</v>
      </c>
      <c r="H35">
        <f>Demographics!N$3*((Demographics!N$2-Demographics!N40)/Demographics!N$4)^2</f>
        <v>1.369546451995012</v>
      </c>
      <c r="I35">
        <f>Demographics!O$3*((Demographics!O$2-Demographics!O40)/Demographics!O$4)^2</f>
        <v>1.718979117310541</v>
      </c>
      <c r="J35">
        <f>Demographics!P$3*((Demographics!P$2-Demographics!P40)/Demographics!P$4)^2</f>
        <v>4.655634127386253</v>
      </c>
      <c r="K35">
        <f>Demographics!Q$3*((Demographics!Q$2-Demographics!Q40)/Demographics!Q$4)^2</f>
        <v>9.383376111501612</v>
      </c>
      <c r="L35">
        <f>Demographics!R$3*((Demographics!R$2-Demographics!R40)/Demographics!R$4)^2</f>
        <v>0.274775758593643</v>
      </c>
      <c r="M35">
        <f>Demographics!S$3*((Demographics!S$2-Demographics!S40)/Demographics!S$4)^2</f>
        <v>8.297905866785273</v>
      </c>
      <c r="N35">
        <f>Demographics!T$3*((Demographics!T$2-Demographics!T40)/Demographics!T$4)^2</f>
        <v>0.4289453300181418</v>
      </c>
      <c r="O35">
        <f>Demographics!U$3*((Demographics!U$2-Demographics!U40)/Demographics!U$4)^2</f>
        <v>22.27894684110929</v>
      </c>
      <c r="P35">
        <f>Demographics!V$3*((Demographics!V$2-Demographics!V40)/Demographics!V$4)^2</f>
        <v>176.51082229048885</v>
      </c>
      <c r="Q35">
        <f>Demographics!W$3*((Demographics!W$2-Demographics!W40)/Demographics!W$4)^2</f>
        <v>12.96500702712506</v>
      </c>
      <c r="R35">
        <f>Demographics!X$3*((Demographics!X$2-Demographics!X40)/Demographics!X$4)^2</f>
        <v>1.551933498174333</v>
      </c>
      <c r="S35">
        <f>Demographics!Y$3*((Demographics!Y$2-Demographics!Y40)/Demographics!Y$4)^2</f>
        <v>0.05090425978305829</v>
      </c>
      <c r="T35">
        <f>Demographics!Z$3*((Demographics!Z$2-Demographics!Z40)/Demographics!Z$4)^2</f>
        <v>35.40589990723807</v>
      </c>
      <c r="U35">
        <f>Demographics!AA$3*((Demographics!AA$2-Demographics!AA40)/Demographics!AA$4)^2</f>
        <v>52.944817044547385</v>
      </c>
      <c r="V35">
        <f>Demographics!AB$3*((Demographics!AB$2-Demographics!AB40)/Demographics!AB$4)^2</f>
        <v>0.0013639148080239099</v>
      </c>
    </row>
    <row r="36" spans="1:22" ht="12.75">
      <c r="A36">
        <f>Demographics!G$3*((Demographics!G$2-Demographics!G41)/Demographics!G$4)^2</f>
        <v>0.3053729240385405</v>
      </c>
      <c r="B36">
        <f>Demographics!H$3*((Demographics!H$2-Demographics!H41)/Demographics!H$4)^2</f>
        <v>22.13517048107863</v>
      </c>
      <c r="C36">
        <f>Demographics!I$3*((Demographics!I$2-Demographics!I41)/Demographics!I$4)^2</f>
        <v>22.4028966671673</v>
      </c>
      <c r="D36">
        <f>Demographics!J$3*((Demographics!J$2-Demographics!J41)/Demographics!J$4)^2</f>
        <v>5.842016465432931</v>
      </c>
      <c r="E36">
        <f>Demographics!K$3*((Demographics!K$2-Demographics!K41)/Demographics!K$4)^2</f>
        <v>68.670896356141</v>
      </c>
      <c r="F36">
        <f>Demographics!L$3*((Demographics!L$2-Demographics!L41)/Demographics!L$4)^2</f>
        <v>28.694254655963555</v>
      </c>
      <c r="G36">
        <f>Demographics!M$3*((Demographics!M$2-Demographics!M41)/Demographics!M$4)^2</f>
        <v>65.19425677429999</v>
      </c>
      <c r="H36">
        <f>Demographics!N$3*((Demographics!N$2-Demographics!N41)/Demographics!N$4)^2</f>
        <v>3.1476847670412855</v>
      </c>
      <c r="I36">
        <f>Demographics!O$3*((Demographics!O$2-Demographics!O41)/Demographics!O$4)^2</f>
        <v>1.4255186320469058</v>
      </c>
      <c r="J36">
        <f>Demographics!P$3*((Demographics!P$2-Demographics!P41)/Demographics!P$4)^2</f>
        <v>9.937530240871867</v>
      </c>
      <c r="K36">
        <f>Demographics!Q$3*((Demographics!Q$2-Demographics!Q41)/Demographics!Q$4)^2</f>
        <v>1.9472981263865303</v>
      </c>
      <c r="L36">
        <f>Demographics!R$3*((Demographics!R$2-Demographics!R41)/Demographics!R$4)^2</f>
        <v>0.16190943301871702</v>
      </c>
      <c r="M36">
        <f>Demographics!S$3*((Demographics!S$2-Demographics!S41)/Demographics!S$4)^2</f>
        <v>12.97417942688625</v>
      </c>
      <c r="N36">
        <f>Demographics!T$3*((Demographics!T$2-Demographics!T41)/Demographics!T$4)^2</f>
        <v>18.18792956328074</v>
      </c>
      <c r="O36">
        <f>Demographics!U$3*((Demographics!U$2-Demographics!U41)/Demographics!U$4)^2</f>
        <v>27.532427958538186</v>
      </c>
      <c r="P36">
        <f>Demographics!V$3*((Demographics!V$2-Demographics!V41)/Demographics!V$4)^2</f>
        <v>305.9242925356471</v>
      </c>
      <c r="Q36">
        <f>Demographics!W$3*((Demographics!W$2-Demographics!W41)/Demographics!W$4)^2</f>
        <v>20.41647835857148</v>
      </c>
      <c r="R36">
        <f>Demographics!X$3*((Demographics!X$2-Demographics!X41)/Demographics!X$4)^2</f>
        <v>0.9372787726862917</v>
      </c>
      <c r="S36">
        <f>Demographics!Y$3*((Demographics!Y$2-Demographics!Y41)/Demographics!Y$4)^2</f>
        <v>4.927725851881797</v>
      </c>
      <c r="T36">
        <f>Demographics!Z$3*((Demographics!Z$2-Demographics!Z41)/Demographics!Z$4)^2</f>
        <v>88.23372377276834</v>
      </c>
      <c r="U36">
        <f>Demographics!AA$3*((Demographics!AA$2-Demographics!AA41)/Demographics!AA$4)^2</f>
        <v>76.88516461973262</v>
      </c>
      <c r="V36">
        <f>Demographics!AB$3*((Demographics!AB$2-Demographics!AB41)/Demographics!AB$4)^2</f>
        <v>0</v>
      </c>
    </row>
    <row r="37" spans="1:22" ht="12.75">
      <c r="A37">
        <f>Demographics!G$3*((Demographics!G$2-Demographics!G42)/Demographics!G$4)^2</f>
        <v>0.23917570843008557</v>
      </c>
      <c r="B37">
        <f>Demographics!H$3*((Demographics!H$2-Demographics!H42)/Demographics!H$4)^2</f>
        <v>3.898265587114307</v>
      </c>
      <c r="C37">
        <f>Demographics!I$3*((Demographics!I$2-Demographics!I42)/Demographics!I$4)^2</f>
        <v>1.4644908451606151</v>
      </c>
      <c r="D37">
        <f>Demographics!J$3*((Demographics!J$2-Demographics!J42)/Demographics!J$4)^2</f>
        <v>0.9486759285849423</v>
      </c>
      <c r="E37">
        <f>Demographics!K$3*((Demographics!K$2-Demographics!K42)/Demographics!K$4)^2</f>
        <v>25.091361806864203</v>
      </c>
      <c r="F37">
        <f>Demographics!L$3*((Demographics!L$2-Demographics!L42)/Demographics!L$4)^2</f>
        <v>4.442542027826887</v>
      </c>
      <c r="G37">
        <f>Demographics!M$3*((Demographics!M$2-Demographics!M42)/Demographics!M$4)^2</f>
        <v>32.10590068223784</v>
      </c>
      <c r="H37">
        <f>Demographics!N$3*((Demographics!N$2-Demographics!N42)/Demographics!N$4)^2</f>
        <v>0.3685286824716724</v>
      </c>
      <c r="I37">
        <f>Demographics!O$3*((Demographics!O$2-Demographics!O42)/Demographics!O$4)^2</f>
        <v>16.248873935719114</v>
      </c>
      <c r="J37">
        <f>Demographics!P$3*((Demographics!P$2-Demographics!P42)/Demographics!P$4)^2</f>
        <v>1.4851606352489657</v>
      </c>
      <c r="K37">
        <f>Demographics!Q$3*((Demographics!Q$2-Demographics!Q42)/Demographics!Q$4)^2</f>
        <v>15.912726295564367</v>
      </c>
      <c r="L37">
        <f>Demographics!R$3*((Demographics!R$2-Demographics!R42)/Demographics!R$4)^2</f>
        <v>0.007936419198410094</v>
      </c>
      <c r="M37">
        <f>Demographics!S$3*((Demographics!S$2-Demographics!S42)/Demographics!S$4)^2</f>
        <v>3.230834786690906</v>
      </c>
      <c r="N37">
        <f>Demographics!T$3*((Demographics!T$2-Demographics!T42)/Demographics!T$4)^2</f>
        <v>1.555754055584625</v>
      </c>
      <c r="O37">
        <f>Demographics!U$3*((Demographics!U$2-Demographics!U42)/Demographics!U$4)^2</f>
        <v>5.577444004680191</v>
      </c>
      <c r="P37">
        <f>Demographics!V$3*((Demographics!V$2-Demographics!V42)/Demographics!V$4)^2</f>
        <v>267.2496815421348</v>
      </c>
      <c r="Q37">
        <f>Demographics!W$3*((Demographics!W$2-Demographics!W42)/Demographics!W$4)^2</f>
        <v>6.950310797253994</v>
      </c>
      <c r="R37">
        <f>Demographics!X$3*((Demographics!X$2-Demographics!X42)/Demographics!X$4)^2</f>
        <v>9.88021698880927</v>
      </c>
      <c r="S37">
        <f>Demographics!Y$3*((Demographics!Y$2-Demographics!Y42)/Demographics!Y$4)^2</f>
        <v>11.798088302185537</v>
      </c>
      <c r="T37">
        <f>Demographics!Z$3*((Demographics!Z$2-Demographics!Z42)/Demographics!Z$4)^2</f>
        <v>19.47729387755894</v>
      </c>
      <c r="U37">
        <f>Demographics!AA$3*((Demographics!AA$2-Demographics!AA42)/Demographics!AA$4)^2</f>
        <v>23.09151831023843</v>
      </c>
      <c r="V37">
        <f>Demographics!AB$3*((Demographics!AB$2-Demographics!AB42)/Demographics!AB$4)^2</f>
        <v>0</v>
      </c>
    </row>
    <row r="38" spans="1:22" ht="12.75">
      <c r="A38">
        <f>Demographics!G$3*((Demographics!G$2-Demographics!G43)/Demographics!G$4)^2</f>
        <v>0.951305367287963</v>
      </c>
      <c r="B38">
        <f>Demographics!H$3*((Demographics!H$2-Demographics!H43)/Demographics!H$4)^2</f>
        <v>41.15160337060697</v>
      </c>
      <c r="C38">
        <f>Demographics!I$3*((Demographics!I$2-Demographics!I43)/Demographics!I$4)^2</f>
        <v>67.28106712776194</v>
      </c>
      <c r="D38">
        <f>Demographics!J$3*((Demographics!J$2-Demographics!J43)/Demographics!J$4)^2</f>
        <v>40.299908334428835</v>
      </c>
      <c r="E38">
        <f>Demographics!K$3*((Demographics!K$2-Demographics!K43)/Demographics!K$4)^2</f>
        <v>110.70087492431384</v>
      </c>
      <c r="F38">
        <f>Demographics!L$3*((Demographics!L$2-Demographics!L43)/Demographics!L$4)^2</f>
        <v>53.50495322133103</v>
      </c>
      <c r="G38">
        <f>Demographics!M$3*((Demographics!M$2-Demographics!M43)/Demographics!M$4)^2</f>
        <v>54.618564980985965</v>
      </c>
      <c r="H38">
        <f>Demographics!N$3*((Demographics!N$2-Demographics!N43)/Demographics!N$4)^2</f>
        <v>31.029495395061048</v>
      </c>
      <c r="I38">
        <f>Demographics!O$3*((Demographics!O$2-Demographics!O43)/Demographics!O$4)^2</f>
        <v>22.17197750143091</v>
      </c>
      <c r="J38">
        <f>Demographics!P$3*((Demographics!P$2-Demographics!P43)/Demographics!P$4)^2</f>
        <v>7.6727323919235</v>
      </c>
      <c r="K38">
        <f>Demographics!Q$3*((Demographics!Q$2-Demographics!Q43)/Demographics!Q$4)^2</f>
        <v>0.13262107594633202</v>
      </c>
      <c r="L38">
        <f>Demographics!R$3*((Demographics!R$2-Demographics!R43)/Demographics!R$4)^2</f>
        <v>1.1351164314556785</v>
      </c>
      <c r="M38">
        <f>Demographics!S$3*((Demographics!S$2-Demographics!S43)/Demographics!S$4)^2</f>
        <v>11.840693182845115</v>
      </c>
      <c r="N38">
        <f>Demographics!T$3*((Demographics!T$2-Demographics!T43)/Demographics!T$4)^2</f>
        <v>14.779708165924374</v>
      </c>
      <c r="O38">
        <f>Demographics!U$3*((Demographics!U$2-Demographics!U43)/Demographics!U$4)^2</f>
        <v>25.213926293171383</v>
      </c>
      <c r="P38">
        <f>Demographics!V$3*((Demographics!V$2-Demographics!V43)/Demographics!V$4)^2</f>
        <v>307.3876092489808</v>
      </c>
      <c r="Q38">
        <f>Demographics!W$3*((Demographics!W$2-Demographics!W43)/Demographics!W$4)^2</f>
        <v>19.73684830250569</v>
      </c>
      <c r="R38">
        <f>Demographics!X$3*((Demographics!X$2-Demographics!X43)/Demographics!X$4)^2</f>
        <v>19.14618391628971</v>
      </c>
      <c r="S38">
        <f>Demographics!Y$3*((Demographics!Y$2-Demographics!Y43)/Demographics!Y$4)^2</f>
        <v>0.3521442051309108</v>
      </c>
      <c r="T38">
        <f>Demographics!Z$3*((Demographics!Z$2-Demographics!Z43)/Demographics!Z$4)^2</f>
        <v>132.95805423808616</v>
      </c>
      <c r="U38">
        <f>Demographics!AA$3*((Demographics!AA$2-Demographics!AA43)/Demographics!AA$4)^2</f>
        <v>87.2032154326666</v>
      </c>
      <c r="V38">
        <f>Demographics!AB$3*((Demographics!AB$2-Demographics!AB43)/Demographics!AB$4)^2</f>
        <v>0.36297483741688585</v>
      </c>
    </row>
    <row r="39" spans="1:22" ht="12.75">
      <c r="A39">
        <f>Demographics!G$3*((Demographics!G$2-Demographics!G44)/Demographics!G$4)^2</f>
        <v>0.25427067378146595</v>
      </c>
      <c r="B39">
        <f>Demographics!H$3*((Demographics!H$2-Demographics!H44)/Demographics!H$4)^2</f>
        <v>11.620026748947804</v>
      </c>
      <c r="C39">
        <f>Demographics!I$3*((Demographics!I$2-Demographics!I44)/Demographics!I$4)^2</f>
        <v>8.91761340546248</v>
      </c>
      <c r="D39">
        <f>Demographics!J$3*((Demographics!J$2-Demographics!J44)/Demographics!J$4)^2</f>
        <v>3.710322619865387</v>
      </c>
      <c r="E39">
        <f>Demographics!K$3*((Demographics!K$2-Demographics!K44)/Demographics!K$4)^2</f>
        <v>35.21189624009078</v>
      </c>
      <c r="F39">
        <f>Demographics!L$3*((Demographics!L$2-Demographics!L44)/Demographics!L$4)^2</f>
        <v>11.906802801661321</v>
      </c>
      <c r="G39">
        <f>Demographics!M$3*((Demographics!M$2-Demographics!M44)/Demographics!M$4)^2</f>
        <v>51.678207716619355</v>
      </c>
      <c r="H39">
        <f>Demographics!N$3*((Demographics!N$2-Demographics!N44)/Demographics!N$4)^2</f>
        <v>0.14497060156588584</v>
      </c>
      <c r="I39">
        <f>Demographics!O$3*((Demographics!O$2-Demographics!O44)/Demographics!O$4)^2</f>
        <v>6.84131660384161</v>
      </c>
      <c r="J39">
        <f>Demographics!P$3*((Demographics!P$2-Demographics!P44)/Demographics!P$4)^2</f>
        <v>4.181839523175284</v>
      </c>
      <c r="K39">
        <f>Demographics!Q$3*((Demographics!Q$2-Demographics!Q44)/Demographics!Q$4)^2</f>
        <v>1.8778806394475025</v>
      </c>
      <c r="L39">
        <f>Demographics!R$3*((Demographics!R$2-Demographics!R44)/Demographics!R$4)^2</f>
        <v>0.16052815991959946</v>
      </c>
      <c r="M39">
        <f>Demographics!S$3*((Demographics!S$2-Demographics!S44)/Demographics!S$4)^2</f>
        <v>3.943459476957397</v>
      </c>
      <c r="N39">
        <f>Demographics!T$3*((Demographics!T$2-Demographics!T44)/Demographics!T$4)^2</f>
        <v>5.6933222552637375</v>
      </c>
      <c r="O39">
        <f>Demographics!U$3*((Demographics!U$2-Demographics!U44)/Demographics!U$4)^2</f>
        <v>18.872192285975792</v>
      </c>
      <c r="P39">
        <f>Demographics!V$3*((Demographics!V$2-Demographics!V44)/Demographics!V$4)^2</f>
        <v>294.0269450260814</v>
      </c>
      <c r="Q39">
        <f>Demographics!W$3*((Demographics!W$2-Demographics!W44)/Demographics!W$4)^2</f>
        <v>14.546150902050181</v>
      </c>
      <c r="R39">
        <f>Demographics!X$3*((Demographics!X$2-Demographics!X44)/Demographics!X$4)^2</f>
        <v>5.166279746329798</v>
      </c>
      <c r="S39">
        <f>Demographics!Y$3*((Demographics!Y$2-Demographics!Y44)/Demographics!Y$4)^2</f>
        <v>8.710234886970763</v>
      </c>
      <c r="T39">
        <f>Demographics!Z$3*((Demographics!Z$2-Demographics!Z44)/Demographics!Z$4)^2</f>
        <v>45.09032004035768</v>
      </c>
      <c r="U39">
        <f>Demographics!AA$3*((Demographics!AA$2-Demographics!AA44)/Demographics!AA$4)^2</f>
        <v>24.782123880216893</v>
      </c>
      <c r="V39">
        <f>Demographics!AB$3*((Demographics!AB$2-Demographics!AB44)/Demographics!AB$4)^2</f>
        <v>0.0041358514665836505</v>
      </c>
    </row>
    <row r="40" spans="1:22" ht="12.75">
      <c r="A40">
        <f>Demographics!G$3*((Demographics!G$2-Demographics!G45)/Demographics!G$4)^2</f>
        <v>0.4252012594312636</v>
      </c>
      <c r="B40">
        <f>Demographics!H$3*((Demographics!H$2-Demographics!H45)/Demographics!H$4)^2</f>
        <v>7.0349500313667095</v>
      </c>
      <c r="C40">
        <f>Demographics!I$3*((Demographics!I$2-Demographics!I45)/Demographics!I$4)^2</f>
        <v>0.5239908962471365</v>
      </c>
      <c r="D40">
        <f>Demographics!J$3*((Demographics!J$2-Demographics!J45)/Demographics!J$4)^2</f>
        <v>2.0493106651874875</v>
      </c>
      <c r="E40">
        <f>Demographics!K$3*((Demographics!K$2-Demographics!K45)/Demographics!K$4)^2</f>
        <v>40.00469630105061</v>
      </c>
      <c r="F40">
        <f>Demographics!L$3*((Demographics!L$2-Demographics!L45)/Demographics!L$4)^2</f>
        <v>7.227396618656999</v>
      </c>
      <c r="G40">
        <f>Demographics!M$3*((Demographics!M$2-Demographics!M45)/Demographics!M$4)^2</f>
        <v>13.908255091826977</v>
      </c>
      <c r="H40">
        <f>Demographics!N$3*((Demographics!N$2-Demographics!N45)/Demographics!N$4)^2</f>
        <v>0.12252194159098236</v>
      </c>
      <c r="I40">
        <f>Demographics!O$3*((Demographics!O$2-Demographics!O45)/Demographics!O$4)^2</f>
        <v>6.842287638585399</v>
      </c>
      <c r="J40">
        <f>Demographics!P$3*((Demographics!P$2-Demographics!P45)/Demographics!P$4)^2</f>
        <v>1.360123984186028</v>
      </c>
      <c r="K40">
        <f>Demographics!Q$3*((Demographics!Q$2-Demographics!Q45)/Demographics!Q$4)^2</f>
        <v>32.80826907803017</v>
      </c>
      <c r="L40">
        <f>Demographics!R$3*((Demographics!R$2-Demographics!R45)/Demographics!R$4)^2</f>
        <v>1.0361846485669692</v>
      </c>
      <c r="M40">
        <f>Demographics!S$3*((Demographics!S$2-Demographics!S45)/Demographics!S$4)^2</f>
        <v>12.676709024358674</v>
      </c>
      <c r="N40">
        <f>Demographics!T$3*((Demographics!T$2-Demographics!T45)/Demographics!T$4)^2</f>
        <v>0.057325688194618564</v>
      </c>
      <c r="O40">
        <f>Demographics!U$3*((Demographics!U$2-Demographics!U45)/Demographics!U$4)^2</f>
        <v>7.141437888357687</v>
      </c>
      <c r="P40">
        <f>Demographics!V$3*((Demographics!V$2-Demographics!V45)/Demographics!V$4)^2</f>
        <v>259.3355437171929</v>
      </c>
      <c r="Q40">
        <f>Demographics!W$3*((Demographics!W$2-Demographics!W45)/Demographics!W$4)^2</f>
        <v>0.5149868616084339</v>
      </c>
      <c r="R40">
        <f>Demographics!X$3*((Demographics!X$2-Demographics!X45)/Demographics!X$4)^2</f>
        <v>0.6037480835472</v>
      </c>
      <c r="S40">
        <f>Demographics!Y$3*((Demographics!Y$2-Demographics!Y45)/Demographics!Y$4)^2</f>
        <v>9.483228114047588</v>
      </c>
      <c r="T40">
        <f>Demographics!Z$3*((Demographics!Z$2-Demographics!Z45)/Demographics!Z$4)^2</f>
        <v>18.302780721532365</v>
      </c>
      <c r="U40">
        <f>Demographics!AA$3*((Demographics!AA$2-Demographics!AA45)/Demographics!AA$4)^2</f>
        <v>56.06818149161073</v>
      </c>
      <c r="V40">
        <f>Demographics!AB$3*((Demographics!AB$2-Demographics!AB45)/Demographics!AB$4)^2</f>
        <v>0</v>
      </c>
    </row>
    <row r="41" spans="1:22" ht="12.75">
      <c r="A41">
        <f>Demographics!G$3*((Demographics!G$2-Demographics!G46)/Demographics!G$4)^2</f>
        <v>0.3366736487524909</v>
      </c>
      <c r="B41">
        <f>Demographics!H$3*((Demographics!H$2-Demographics!H46)/Demographics!H$4)^2</f>
        <v>8.624369096212803</v>
      </c>
      <c r="C41">
        <f>Demographics!I$3*((Demographics!I$2-Demographics!I46)/Demographics!I$4)^2</f>
        <v>95.40048322611672</v>
      </c>
      <c r="D41">
        <f>Demographics!J$3*((Demographics!J$2-Demographics!J46)/Demographics!J$4)^2</f>
        <v>4.239785594886387</v>
      </c>
      <c r="E41">
        <f>Demographics!K$3*((Demographics!K$2-Demographics!K46)/Demographics!K$4)^2</f>
        <v>80.62283847966498</v>
      </c>
      <c r="F41">
        <f>Demographics!L$3*((Demographics!L$2-Demographics!L46)/Demographics!L$4)^2</f>
        <v>4.068569397071146</v>
      </c>
      <c r="G41">
        <f>Demographics!M$3*((Demographics!M$2-Demographics!M46)/Demographics!M$4)^2</f>
        <v>3.6894908951500267</v>
      </c>
      <c r="H41">
        <f>Demographics!N$3*((Demographics!N$2-Demographics!N46)/Demographics!N$4)^2</f>
        <v>0.07362273486778613</v>
      </c>
      <c r="I41">
        <f>Demographics!O$3*((Demographics!O$2-Demographics!O46)/Demographics!O$4)^2</f>
        <v>0.00669210355196573</v>
      </c>
      <c r="J41">
        <f>Demographics!P$3*((Demographics!P$2-Demographics!P46)/Demographics!P$4)^2</f>
        <v>14.80500779452947</v>
      </c>
      <c r="K41">
        <f>Demographics!Q$3*((Demographics!Q$2-Demographics!Q46)/Demographics!Q$4)^2</f>
        <v>5.61778609713769</v>
      </c>
      <c r="L41">
        <f>Demographics!R$3*((Demographics!R$2-Demographics!R46)/Demographics!R$4)^2</f>
        <v>2.9094131153956155</v>
      </c>
      <c r="M41">
        <f>Demographics!S$3*((Demographics!S$2-Demographics!S46)/Demographics!S$4)^2</f>
        <v>13.76131195066199</v>
      </c>
      <c r="N41">
        <f>Demographics!T$3*((Demographics!T$2-Demographics!T46)/Demographics!T$4)^2</f>
        <v>22.190326786039293</v>
      </c>
      <c r="O41">
        <f>Demographics!U$3*((Demographics!U$2-Demographics!U46)/Demographics!U$4)^2</f>
        <v>53.08288761698433</v>
      </c>
      <c r="P41">
        <f>Demographics!V$3*((Demographics!V$2-Demographics!V46)/Demographics!V$4)^2</f>
        <v>315.9895007028818</v>
      </c>
      <c r="Q41">
        <f>Demographics!W$3*((Demographics!W$2-Demographics!W46)/Demographics!W$4)^2</f>
        <v>24.286831817494264</v>
      </c>
      <c r="R41">
        <f>Demographics!X$3*((Demographics!X$2-Demographics!X46)/Demographics!X$4)^2</f>
        <v>9.542283322117154</v>
      </c>
      <c r="S41">
        <f>Demographics!Y$3*((Demographics!Y$2-Demographics!Y46)/Demographics!Y$4)^2</f>
        <v>16.911401012834947</v>
      </c>
      <c r="T41">
        <f>Demographics!Z$3*((Demographics!Z$2-Demographics!Z46)/Demographics!Z$4)^2</f>
        <v>41.83718046741522</v>
      </c>
      <c r="U41">
        <f>Demographics!AA$3*((Demographics!AA$2-Demographics!AA46)/Demographics!AA$4)^2</f>
        <v>76.69157655681789</v>
      </c>
      <c r="V41">
        <f>Demographics!AB$3*((Demographics!AB$2-Demographics!AB46)/Demographics!AB$4)^2</f>
        <v>0.009712908480563687</v>
      </c>
    </row>
    <row r="42" spans="1:22" ht="12.75">
      <c r="A42">
        <f>Demographics!G$3*((Demographics!G$2-Demographics!G47)/Demographics!G$4)^2</f>
        <v>0.0718313460569655</v>
      </c>
      <c r="B42">
        <f>Demographics!H$3*((Demographics!H$2-Demographics!H47)/Demographics!H$4)^2</f>
        <v>5.820064727241931</v>
      </c>
      <c r="C42">
        <f>Demographics!I$3*((Demographics!I$2-Demographics!I47)/Demographics!I$4)^2</f>
        <v>69.8943716290674</v>
      </c>
      <c r="D42">
        <f>Demographics!J$3*((Demographics!J$2-Demographics!J47)/Demographics!J$4)^2</f>
        <v>5.608430614891151</v>
      </c>
      <c r="E42">
        <f>Demographics!K$3*((Demographics!K$2-Demographics!K47)/Demographics!K$4)^2</f>
        <v>72.0309632935477</v>
      </c>
      <c r="F42">
        <f>Demographics!L$3*((Demographics!L$2-Demographics!L47)/Demographics!L$4)^2</f>
        <v>0.5444786074892604</v>
      </c>
      <c r="G42">
        <f>Demographics!M$3*((Demographics!M$2-Demographics!M47)/Demographics!M$4)^2</f>
        <v>7.54668156414234</v>
      </c>
      <c r="H42">
        <f>Demographics!N$3*((Demographics!N$2-Demographics!N47)/Demographics!N$4)^2</f>
        <v>1.1291592322108481</v>
      </c>
      <c r="I42">
        <f>Demographics!O$3*((Demographics!O$2-Demographics!O47)/Demographics!O$4)^2</f>
        <v>0.5113429446876099</v>
      </c>
      <c r="J42">
        <f>Demographics!P$3*((Demographics!P$2-Demographics!P47)/Demographics!P$4)^2</f>
        <v>5.097100961127073</v>
      </c>
      <c r="K42">
        <f>Demographics!Q$3*((Demographics!Q$2-Demographics!Q47)/Demographics!Q$4)^2</f>
        <v>3.600876899668829</v>
      </c>
      <c r="L42">
        <f>Demographics!R$3*((Demographics!R$2-Demographics!R47)/Demographics!R$4)^2</f>
        <v>2.4212018014255694</v>
      </c>
      <c r="M42">
        <f>Demographics!S$3*((Demographics!S$2-Demographics!S47)/Demographics!S$4)^2</f>
        <v>12.313249073164354</v>
      </c>
      <c r="N42">
        <f>Demographics!T$3*((Demographics!T$2-Demographics!T47)/Demographics!T$4)^2</f>
        <v>14.698607944301193</v>
      </c>
      <c r="O42">
        <f>Demographics!U$3*((Demographics!U$2-Demographics!U47)/Demographics!U$4)^2</f>
        <v>44.588864793927236</v>
      </c>
      <c r="P42">
        <f>Demographics!V$3*((Demographics!V$2-Demographics!V47)/Demographics!V$4)^2</f>
        <v>252.4480317123017</v>
      </c>
      <c r="Q42">
        <f>Demographics!W$3*((Demographics!W$2-Demographics!W47)/Demographics!W$4)^2</f>
        <v>13.054020585711168</v>
      </c>
      <c r="R42">
        <f>Demographics!X$3*((Demographics!X$2-Demographics!X47)/Demographics!X$4)^2</f>
        <v>0.8043808403647897</v>
      </c>
      <c r="S42">
        <f>Demographics!Y$3*((Demographics!Y$2-Demographics!Y47)/Demographics!Y$4)^2</f>
        <v>9.131110044261668</v>
      </c>
      <c r="T42">
        <f>Demographics!Z$3*((Demographics!Z$2-Demographics!Z47)/Demographics!Z$4)^2</f>
        <v>0.05442251928475604</v>
      </c>
      <c r="U42">
        <f>Demographics!AA$3*((Demographics!AA$2-Demographics!AA47)/Demographics!AA$4)^2</f>
        <v>119.05795291668296</v>
      </c>
      <c r="V42">
        <f>Demographics!AB$3*((Demographics!AB$2-Demographics!AB47)/Demographics!AB$4)^2</f>
        <v>0</v>
      </c>
    </row>
    <row r="43" spans="1:22" ht="12.75">
      <c r="A43">
        <f>Demographics!G$3*((Demographics!G$2-Demographics!G48)/Demographics!G$4)^2</f>
        <v>0.13810681347720494</v>
      </c>
      <c r="B43">
        <f>Demographics!H$3*((Demographics!H$2-Demographics!H48)/Demographics!H$4)^2</f>
        <v>11.887712177647172</v>
      </c>
      <c r="C43">
        <f>Demographics!I$3*((Demographics!I$2-Demographics!I48)/Demographics!I$4)^2</f>
        <v>59.82361963115457</v>
      </c>
      <c r="D43">
        <f>Demographics!J$3*((Demographics!J$2-Demographics!J48)/Demographics!J$4)^2</f>
        <v>6.262200414485382</v>
      </c>
      <c r="E43">
        <f>Demographics!K$3*((Demographics!K$2-Demographics!K48)/Demographics!K$4)^2</f>
        <v>97.89922394643659</v>
      </c>
      <c r="F43">
        <f>Demographics!L$3*((Demographics!L$2-Demographics!L48)/Demographics!L$4)^2</f>
        <v>18.506262025768603</v>
      </c>
      <c r="G43">
        <f>Demographics!M$3*((Demographics!M$2-Demographics!M48)/Demographics!M$4)^2</f>
        <v>8.032409560264693</v>
      </c>
      <c r="H43">
        <f>Demographics!N$3*((Demographics!N$2-Demographics!N48)/Demographics!N$4)^2</f>
        <v>3.286531881110646</v>
      </c>
      <c r="I43">
        <f>Demographics!O$3*((Demographics!O$2-Demographics!O48)/Demographics!O$4)^2</f>
        <v>1.6171345893394793</v>
      </c>
      <c r="J43">
        <f>Demographics!P$3*((Demographics!P$2-Demographics!P48)/Demographics!P$4)^2</f>
        <v>21.973149586679828</v>
      </c>
      <c r="K43">
        <f>Demographics!Q$3*((Demographics!Q$2-Demographics!Q48)/Demographics!Q$4)^2</f>
        <v>5.717779672960288</v>
      </c>
      <c r="L43">
        <f>Demographics!R$3*((Demographics!R$2-Demographics!R48)/Demographics!R$4)^2</f>
        <v>2.8816319019582246</v>
      </c>
      <c r="M43">
        <f>Demographics!S$3*((Demographics!S$2-Demographics!S48)/Demographics!S$4)^2</f>
        <v>13.346943026948832</v>
      </c>
      <c r="N43">
        <f>Demographics!T$3*((Demographics!T$2-Demographics!T48)/Demographics!T$4)^2</f>
        <v>22.052664566926705</v>
      </c>
      <c r="O43">
        <f>Demographics!U$3*((Demographics!U$2-Demographics!U48)/Demographics!U$4)^2</f>
        <v>55.1612553615344</v>
      </c>
      <c r="P43">
        <f>Demographics!V$3*((Demographics!V$2-Demographics!V48)/Demographics!V$4)^2</f>
        <v>320.85900877362246</v>
      </c>
      <c r="Q43">
        <f>Demographics!W$3*((Demographics!W$2-Demographics!W48)/Demographics!W$4)^2</f>
        <v>25.30838917797356</v>
      </c>
      <c r="R43">
        <f>Demographics!X$3*((Demographics!X$2-Demographics!X48)/Demographics!X$4)^2</f>
        <v>8.45291119139964E-06</v>
      </c>
      <c r="S43">
        <f>Demographics!Y$3*((Demographics!Y$2-Demographics!Y48)/Demographics!Y$4)^2</f>
        <v>11.319140695645618</v>
      </c>
      <c r="T43">
        <f>Demographics!Z$3*((Demographics!Z$2-Demographics!Z48)/Demographics!Z$4)^2</f>
        <v>76.87518501010561</v>
      </c>
      <c r="U43">
        <f>Demographics!AA$3*((Demographics!AA$2-Demographics!AA48)/Demographics!AA$4)^2</f>
        <v>111.6551979357402</v>
      </c>
      <c r="V43">
        <f>Demographics!AB$3*((Demographics!AB$2-Demographics!AB48)/Demographics!AB$4)^2</f>
        <v>0.035665584435143206</v>
      </c>
    </row>
    <row r="44" spans="1:22" ht="12.75">
      <c r="A44">
        <f>Demographics!G$3*((Demographics!G$2-Demographics!G49)/Demographics!G$4)^2</f>
        <v>0.061838017117804456</v>
      </c>
      <c r="B44">
        <f>Demographics!H$3*((Demographics!H$2-Demographics!H49)/Demographics!H$4)^2</f>
        <v>17.784117366790618</v>
      </c>
      <c r="C44">
        <f>Demographics!I$3*((Demographics!I$2-Demographics!I49)/Demographics!I$4)^2</f>
        <v>31.476552330750426</v>
      </c>
      <c r="D44">
        <f>Demographics!J$3*((Demographics!J$2-Demographics!J49)/Demographics!J$4)^2</f>
        <v>19.28814187806253</v>
      </c>
      <c r="E44">
        <f>Demographics!K$3*((Demographics!K$2-Demographics!K49)/Demographics!K$4)^2</f>
        <v>108.75063660821897</v>
      </c>
      <c r="F44">
        <f>Demographics!L$3*((Demographics!L$2-Demographics!L49)/Demographics!L$4)^2</f>
        <v>18.085094292090677</v>
      </c>
      <c r="G44">
        <f>Demographics!M$3*((Demographics!M$2-Demographics!M49)/Demographics!M$4)^2</f>
        <v>18.146192569096304</v>
      </c>
      <c r="H44">
        <f>Demographics!N$3*((Demographics!N$2-Demographics!N49)/Demographics!N$4)^2</f>
        <v>9.561351395383461</v>
      </c>
      <c r="I44">
        <f>Demographics!O$3*((Demographics!O$2-Demographics!O49)/Demographics!O$4)^2</f>
        <v>10.465680463121549</v>
      </c>
      <c r="J44">
        <f>Demographics!P$3*((Demographics!P$2-Demographics!P49)/Demographics!P$4)^2</f>
        <v>17.787626801197145</v>
      </c>
      <c r="K44">
        <f>Demographics!Q$3*((Demographics!Q$2-Demographics!Q49)/Demographics!Q$4)^2</f>
        <v>5.854877876729388</v>
      </c>
      <c r="L44">
        <f>Demographics!R$3*((Demographics!R$2-Demographics!R49)/Demographics!R$4)^2</f>
        <v>2.921928480957474</v>
      </c>
      <c r="M44">
        <f>Demographics!S$3*((Demographics!S$2-Demographics!S49)/Demographics!S$4)^2</f>
        <v>13.067222786662578</v>
      </c>
      <c r="N44">
        <f>Demographics!T$3*((Demographics!T$2-Demographics!T49)/Demographics!T$4)^2</f>
        <v>22.818608129100017</v>
      </c>
      <c r="O44">
        <f>Demographics!U$3*((Demographics!U$2-Demographics!U49)/Demographics!U$4)^2</f>
        <v>53.30135835510532</v>
      </c>
      <c r="P44">
        <f>Demographics!V$3*((Demographics!V$2-Demographics!V49)/Demographics!V$4)^2</f>
        <v>317.4065107484558</v>
      </c>
      <c r="Q44">
        <f>Demographics!W$3*((Demographics!W$2-Demographics!W49)/Demographics!W$4)^2</f>
        <v>24.742919796705102</v>
      </c>
      <c r="R44">
        <f>Demographics!X$3*((Demographics!X$2-Demographics!X49)/Demographics!X$4)^2</f>
        <v>3.3351778283939395</v>
      </c>
      <c r="S44">
        <f>Demographics!Y$3*((Demographics!Y$2-Demographics!Y49)/Demographics!Y$4)^2</f>
        <v>6.22613727397642</v>
      </c>
      <c r="T44">
        <f>Demographics!Z$3*((Demographics!Z$2-Demographics!Z49)/Demographics!Z$4)^2</f>
        <v>102.4138630064804</v>
      </c>
      <c r="U44">
        <f>Demographics!AA$3*((Demographics!AA$2-Demographics!AA49)/Demographics!AA$4)^2</f>
        <v>105.06066370627646</v>
      </c>
      <c r="V44">
        <f>Demographics!AB$3*((Demographics!AB$2-Demographics!AB49)/Demographics!AB$4)^2</f>
        <v>0.021021084173869494</v>
      </c>
    </row>
    <row r="45" spans="1:22" ht="12.75">
      <c r="A45">
        <f>Demographics!G$3*((Demographics!G$2-Demographics!G50)/Demographics!G$4)^2</f>
        <v>0.06532117703261905</v>
      </c>
      <c r="B45">
        <f>Demographics!H$3*((Demographics!H$2-Demographics!H50)/Demographics!H$4)^2</f>
        <v>0.3334082702585539</v>
      </c>
      <c r="C45">
        <f>Demographics!I$3*((Demographics!I$2-Demographics!I50)/Demographics!I$4)^2</f>
        <v>32.7539028364393</v>
      </c>
      <c r="D45">
        <f>Demographics!J$3*((Demographics!J$2-Demographics!J50)/Demographics!J$4)^2</f>
        <v>24.653345796499377</v>
      </c>
      <c r="E45">
        <f>Demographics!K$3*((Demographics!K$2-Demographics!K50)/Demographics!K$4)^2</f>
        <v>122.88810244141803</v>
      </c>
      <c r="F45">
        <f>Demographics!L$3*((Demographics!L$2-Demographics!L50)/Demographics!L$4)^2</f>
        <v>17.44696567797462</v>
      </c>
      <c r="G45">
        <f>Demographics!M$3*((Demographics!M$2-Demographics!M50)/Demographics!M$4)^2</f>
        <v>3.0906515319228176</v>
      </c>
      <c r="H45">
        <f>Demographics!N$3*((Demographics!N$2-Demographics!N50)/Demographics!N$4)^2</f>
        <v>8.127636113361032</v>
      </c>
      <c r="I45">
        <f>Demographics!O$3*((Demographics!O$2-Demographics!O50)/Demographics!O$4)^2</f>
        <v>2.737221329793818</v>
      </c>
      <c r="J45">
        <f>Demographics!P$3*((Demographics!P$2-Demographics!P50)/Demographics!P$4)^2</f>
        <v>17.814418365627176</v>
      </c>
      <c r="K45">
        <f>Demographics!Q$3*((Demographics!Q$2-Demographics!Q50)/Demographics!Q$4)^2</f>
        <v>5.316036301140132</v>
      </c>
      <c r="L45">
        <f>Demographics!R$3*((Demographics!R$2-Demographics!R50)/Demographics!R$4)^2</f>
        <v>2.8887105913348394</v>
      </c>
      <c r="M45">
        <f>Demographics!S$3*((Demographics!S$2-Demographics!S50)/Demographics!S$4)^2</f>
        <v>12.089924740419756</v>
      </c>
      <c r="N45">
        <f>Demographics!T$3*((Demographics!T$2-Demographics!T50)/Demographics!T$4)^2</f>
        <v>21.26641589823824</v>
      </c>
      <c r="O45">
        <f>Demographics!U$3*((Demographics!U$2-Demographics!U50)/Demographics!U$4)^2</f>
        <v>54.17750191244542</v>
      </c>
      <c r="P45">
        <f>Demographics!V$3*((Demographics!V$2-Demographics!V50)/Demographics!V$4)^2</f>
        <v>319.39926879608186</v>
      </c>
      <c r="Q45">
        <f>Demographics!W$3*((Demographics!W$2-Demographics!W50)/Demographics!W$4)^2</f>
        <v>24.83705757000256</v>
      </c>
      <c r="R45">
        <f>Demographics!X$3*((Demographics!X$2-Demographics!X50)/Demographics!X$4)^2</f>
        <v>6.303520046716303</v>
      </c>
      <c r="S45">
        <f>Demographics!Y$3*((Demographics!Y$2-Demographics!Y50)/Demographics!Y$4)^2</f>
        <v>4.905973245186434</v>
      </c>
      <c r="T45">
        <f>Demographics!Z$3*((Demographics!Z$2-Demographics!Z50)/Demographics!Z$4)^2</f>
        <v>78.26720703330437</v>
      </c>
      <c r="U45">
        <f>Demographics!AA$3*((Demographics!AA$2-Demographics!AA50)/Demographics!AA$4)^2</f>
        <v>94.73249399294947</v>
      </c>
      <c r="V45">
        <f>Demographics!AB$3*((Demographics!AB$2-Demographics!AB50)/Demographics!AB$4)^2</f>
        <v>0.03323813952461379</v>
      </c>
    </row>
    <row r="46" spans="1:22" ht="12.75">
      <c r="A46">
        <f>Demographics!G$3*((Demographics!G$2-Demographics!G51)/Demographics!G$4)^2</f>
        <v>0.0538677838003986</v>
      </c>
      <c r="B46">
        <f>Demographics!H$3*((Demographics!H$2-Demographics!H51)/Demographics!H$4)^2</f>
        <v>17.144616073877767</v>
      </c>
      <c r="C46">
        <f>Demographics!I$3*((Demographics!I$2-Demographics!I51)/Demographics!I$4)^2</f>
        <v>39.756694086893006</v>
      </c>
      <c r="D46">
        <f>Demographics!J$3*((Demographics!J$2-Demographics!J51)/Demographics!J$4)^2</f>
        <v>8.262829500814043</v>
      </c>
      <c r="E46">
        <f>Demographics!K$3*((Demographics!K$2-Demographics!K51)/Demographics!K$4)^2</f>
        <v>45.152271902162965</v>
      </c>
      <c r="F46">
        <f>Demographics!L$3*((Demographics!L$2-Demographics!L51)/Demographics!L$4)^2</f>
        <v>13.870938282696637</v>
      </c>
      <c r="G46">
        <f>Demographics!M$3*((Demographics!M$2-Demographics!M51)/Demographics!M$4)^2</f>
        <v>38.32031728918734</v>
      </c>
      <c r="H46">
        <f>Demographics!N$3*((Demographics!N$2-Demographics!N51)/Demographics!N$4)^2</f>
        <v>2.606931579721492</v>
      </c>
      <c r="I46">
        <f>Demographics!O$3*((Demographics!O$2-Demographics!O51)/Demographics!O$4)^2</f>
        <v>0.004901846971993249</v>
      </c>
      <c r="J46">
        <f>Demographics!P$3*((Demographics!P$2-Demographics!P51)/Demographics!P$4)^2</f>
        <v>10.548733448341059</v>
      </c>
      <c r="K46">
        <f>Demographics!Q$3*((Demographics!Q$2-Demographics!Q51)/Demographics!Q$4)^2</f>
        <v>6.078519253728426</v>
      </c>
      <c r="L46">
        <f>Demographics!R$3*((Demographics!R$2-Demographics!R51)/Demographics!R$4)^2</f>
        <v>0.00023211571809646233</v>
      </c>
      <c r="M46">
        <f>Demographics!S$3*((Demographics!S$2-Demographics!S51)/Demographics!S$4)^2</f>
        <v>12.367760775996269</v>
      </c>
      <c r="N46">
        <f>Demographics!T$3*((Demographics!T$2-Demographics!T51)/Demographics!T$4)^2</f>
        <v>10.000283405891622</v>
      </c>
      <c r="O46">
        <f>Demographics!U$3*((Demographics!U$2-Demographics!U51)/Demographics!U$4)^2</f>
        <v>48.04108535136677</v>
      </c>
      <c r="P46">
        <f>Demographics!V$3*((Demographics!V$2-Demographics!V51)/Demographics!V$4)^2</f>
        <v>274.1713216514231</v>
      </c>
      <c r="Q46">
        <f>Demographics!W$3*((Demographics!W$2-Demographics!W51)/Demographics!W$4)^2</f>
        <v>19.9163941802005</v>
      </c>
      <c r="R46">
        <f>Demographics!X$3*((Demographics!X$2-Demographics!X51)/Demographics!X$4)^2</f>
        <v>0.5458012279569966</v>
      </c>
      <c r="S46">
        <f>Demographics!Y$3*((Demographics!Y$2-Demographics!Y51)/Demographics!Y$4)^2</f>
        <v>1.9451530652403792</v>
      </c>
      <c r="T46">
        <f>Demographics!Z$3*((Demographics!Z$2-Demographics!Z51)/Demographics!Z$4)^2</f>
        <v>53.025589367600844</v>
      </c>
      <c r="U46">
        <f>Demographics!AA$3*((Demographics!AA$2-Demographics!AA51)/Demographics!AA$4)^2</f>
        <v>51.1062732310624</v>
      </c>
      <c r="V46">
        <f>Demographics!AB$3*((Demographics!AB$2-Demographics!AB51)/Demographics!AB$4)^2</f>
        <v>0.020826921758158645</v>
      </c>
    </row>
    <row r="47" spans="1:22" ht="12.75">
      <c r="A47">
        <f>Demographics!G$3*((Demographics!G$2-Demographics!G52)/Demographics!G$4)^2</f>
        <v>0.0026128470813047457</v>
      </c>
      <c r="B47">
        <f>Demographics!H$3*((Demographics!H$2-Demographics!H52)/Demographics!H$4)^2</f>
        <v>27.882957945792466</v>
      </c>
      <c r="C47">
        <f>Demographics!I$3*((Demographics!I$2-Demographics!I52)/Demographics!I$4)^2</f>
        <v>67.68798887914646</v>
      </c>
      <c r="D47">
        <f>Demographics!J$3*((Demographics!J$2-Demographics!J52)/Demographics!J$4)^2</f>
        <v>14.906279109263842</v>
      </c>
      <c r="E47">
        <f>Demographics!K$3*((Demographics!K$2-Demographics!K52)/Demographics!K$4)^2</f>
        <v>72.65575029789333</v>
      </c>
      <c r="F47">
        <f>Demographics!L$3*((Demographics!L$2-Demographics!L52)/Demographics!L$4)^2</f>
        <v>23.29805260461455</v>
      </c>
      <c r="G47">
        <f>Demographics!M$3*((Demographics!M$2-Demographics!M52)/Demographics!M$4)^2</f>
        <v>42.02603890446005</v>
      </c>
      <c r="H47">
        <f>Demographics!N$3*((Demographics!N$2-Demographics!N52)/Demographics!N$4)^2</f>
        <v>13.098966544516202</v>
      </c>
      <c r="I47">
        <f>Demographics!O$3*((Demographics!O$2-Demographics!O52)/Demographics!O$4)^2</f>
        <v>7.512345363870271</v>
      </c>
      <c r="J47">
        <f>Demographics!P$3*((Demographics!P$2-Demographics!P52)/Demographics!P$4)^2</f>
        <v>10.118475884597038</v>
      </c>
      <c r="K47">
        <f>Demographics!Q$3*((Demographics!Q$2-Demographics!Q52)/Demographics!Q$4)^2</f>
        <v>4.383178196769851</v>
      </c>
      <c r="L47">
        <f>Demographics!R$3*((Demographics!R$2-Demographics!R52)/Demographics!R$4)^2</f>
        <v>0.05002496099164504</v>
      </c>
      <c r="M47">
        <f>Demographics!S$3*((Demographics!S$2-Demographics!S52)/Demographics!S$4)^2</f>
        <v>12.709393321294279</v>
      </c>
      <c r="N47">
        <f>Demographics!T$3*((Demographics!T$2-Demographics!T52)/Demographics!T$4)^2</f>
        <v>12.849434784870605</v>
      </c>
      <c r="O47">
        <f>Demographics!U$3*((Demographics!U$2-Demographics!U52)/Demographics!U$4)^2</f>
        <v>44.3780532308338</v>
      </c>
      <c r="P47">
        <f>Demographics!V$3*((Demographics!V$2-Demographics!V52)/Demographics!V$4)^2</f>
        <v>299.6260663110454</v>
      </c>
      <c r="Q47">
        <f>Demographics!W$3*((Demographics!W$2-Demographics!W52)/Demographics!W$4)^2</f>
        <v>23.03452474293873</v>
      </c>
      <c r="R47">
        <f>Demographics!X$3*((Demographics!X$2-Demographics!X52)/Demographics!X$4)^2</f>
        <v>7.555280769226833</v>
      </c>
      <c r="S47">
        <f>Demographics!Y$3*((Demographics!Y$2-Demographics!Y52)/Demographics!Y$4)^2</f>
        <v>0.22251725489561758</v>
      </c>
      <c r="T47">
        <f>Demographics!Z$3*((Demographics!Z$2-Demographics!Z52)/Demographics!Z$4)^2</f>
        <v>95.23252812111849</v>
      </c>
      <c r="U47">
        <f>Demographics!AA$3*((Demographics!AA$2-Demographics!AA52)/Demographics!AA$4)^2</f>
        <v>64.66101132506766</v>
      </c>
      <c r="V47">
        <f>Demographics!AB$3*((Demographics!AB$2-Demographics!AB52)/Demographics!AB$4)^2</f>
        <v>0.1030937752565536</v>
      </c>
    </row>
    <row r="48" spans="1:22" ht="12.75">
      <c r="A48">
        <f>Demographics!G$3*((Demographics!G$2-Demographics!G53)/Demographics!G$4)^2</f>
        <v>0.16273323122013808</v>
      </c>
      <c r="B48">
        <f>Demographics!H$3*((Demographics!H$2-Demographics!H53)/Demographics!H$4)^2</f>
        <v>55.3402641131745</v>
      </c>
      <c r="C48">
        <f>Demographics!I$3*((Demographics!I$2-Demographics!I53)/Demographics!I$4)^2</f>
        <v>0.24222876221542863</v>
      </c>
      <c r="D48">
        <f>Demographics!J$3*((Demographics!J$2-Demographics!J53)/Demographics!J$4)^2</f>
        <v>1.5943952981454153</v>
      </c>
      <c r="E48">
        <f>Demographics!K$3*((Demographics!K$2-Demographics!K53)/Demographics!K$4)^2</f>
        <v>12.975539319434784</v>
      </c>
      <c r="F48">
        <f>Demographics!L$3*((Demographics!L$2-Demographics!L53)/Demographics!L$4)^2</f>
        <v>0.003388410927469857</v>
      </c>
      <c r="G48">
        <f>Demographics!M$3*((Demographics!M$2-Demographics!M53)/Demographics!M$4)^2</f>
        <v>0.23112003360738775</v>
      </c>
      <c r="H48">
        <f>Demographics!N$3*((Demographics!N$2-Demographics!N53)/Demographics!N$4)^2</f>
        <v>8.835135372437937E-05</v>
      </c>
      <c r="I48">
        <f>Demographics!O$3*((Demographics!O$2-Demographics!O53)/Demographics!O$4)^2</f>
        <v>0.3366524449264235</v>
      </c>
      <c r="J48">
        <f>Demographics!P$3*((Demographics!P$2-Demographics!P53)/Demographics!P$4)^2</f>
        <v>0.2314727206499962</v>
      </c>
      <c r="K48">
        <f>Demographics!Q$3*((Demographics!Q$2-Demographics!Q53)/Demographics!Q$4)^2</f>
        <v>1.2425653993057906</v>
      </c>
      <c r="L48">
        <f>Demographics!R$3*((Demographics!R$2-Demographics!R53)/Demographics!R$4)^2</f>
        <v>2.867396907872432</v>
      </c>
      <c r="M48">
        <f>Demographics!S$3*((Demographics!S$2-Demographics!S53)/Demographics!S$4)^2</f>
        <v>6.595206621047422</v>
      </c>
      <c r="N48">
        <f>Demographics!T$3*((Demographics!T$2-Demographics!T53)/Demographics!T$4)^2</f>
        <v>0.6899213491615357</v>
      </c>
      <c r="O48">
        <f>Demographics!U$3*((Demographics!U$2-Demographics!U53)/Demographics!U$4)^2</f>
        <v>5.7301373268165525</v>
      </c>
      <c r="P48">
        <f>Demographics!V$3*((Demographics!V$2-Demographics!V53)/Demographics!V$4)^2</f>
        <v>145.10525857122417</v>
      </c>
      <c r="Q48">
        <f>Demographics!W$3*((Demographics!W$2-Demographics!W53)/Demographics!W$4)^2</f>
        <v>0.12714574761790123</v>
      </c>
      <c r="R48">
        <f>Demographics!X$3*((Demographics!X$2-Demographics!X53)/Demographics!X$4)^2</f>
        <v>21.03971302797488</v>
      </c>
      <c r="S48">
        <f>Demographics!Y$3*((Demographics!Y$2-Demographics!Y53)/Demographics!Y$4)^2</f>
        <v>0.17386964861704363</v>
      </c>
      <c r="T48">
        <f>Demographics!Z$3*((Demographics!Z$2-Demographics!Z53)/Demographics!Z$4)^2</f>
        <v>13.120842388517989</v>
      </c>
      <c r="U48">
        <f>Demographics!AA$3*((Demographics!AA$2-Demographics!AA53)/Demographics!AA$4)^2</f>
        <v>35.911462942239496</v>
      </c>
      <c r="V48">
        <f>Demographics!AB$3*((Demographics!AB$2-Demographics!AB53)/Demographics!AB$4)^2</f>
        <v>1.798947406025872E-05</v>
      </c>
    </row>
    <row r="49" spans="1:22" ht="12.75">
      <c r="A49">
        <f>Demographics!G$3*((Demographics!G$2-Demographics!G54)/Demographics!G$4)^2</f>
        <v>0.0035289658534204027</v>
      </c>
      <c r="B49">
        <f>Demographics!H$3*((Demographics!H$2-Demographics!H54)/Demographics!H$4)^2</f>
        <v>3.6571273745152317</v>
      </c>
      <c r="C49">
        <f>Demographics!I$3*((Demographics!I$2-Demographics!I54)/Demographics!I$4)^2</f>
        <v>53.78914705527197</v>
      </c>
      <c r="D49">
        <f>Demographics!J$3*((Demographics!J$2-Demographics!J54)/Demographics!J$4)^2</f>
        <v>3.3072820279714117</v>
      </c>
      <c r="E49">
        <f>Demographics!K$3*((Demographics!K$2-Demographics!K54)/Demographics!K$4)^2</f>
        <v>11.999145728763695</v>
      </c>
      <c r="F49">
        <f>Demographics!L$3*((Demographics!L$2-Demographics!L54)/Demographics!L$4)^2</f>
        <v>5.945175853890946</v>
      </c>
      <c r="G49">
        <f>Demographics!M$3*((Demographics!M$2-Demographics!M54)/Demographics!M$4)^2</f>
        <v>39.01945323368086</v>
      </c>
      <c r="H49">
        <f>Demographics!N$3*((Demographics!N$2-Demographics!N54)/Demographics!N$4)^2</f>
        <v>0.06515478523047107</v>
      </c>
      <c r="I49">
        <f>Demographics!O$3*((Demographics!O$2-Demographics!O54)/Demographics!O$4)^2</f>
        <v>1.4139022499706677</v>
      </c>
      <c r="J49">
        <f>Demographics!P$3*((Demographics!P$2-Demographics!P54)/Demographics!P$4)^2</f>
        <v>10.23922833585232</v>
      </c>
      <c r="K49">
        <f>Demographics!Q$3*((Demographics!Q$2-Demographics!Q54)/Demographics!Q$4)^2</f>
        <v>4.541168394267942</v>
      </c>
      <c r="L49">
        <f>Demographics!R$3*((Demographics!R$2-Demographics!R54)/Demographics!R$4)^2</f>
        <v>5.378475262899684</v>
      </c>
      <c r="M49">
        <f>Demographics!S$3*((Demographics!S$2-Demographics!S54)/Demographics!S$4)^2</f>
        <v>7.78230468552149</v>
      </c>
      <c r="N49">
        <f>Demographics!T$3*((Demographics!T$2-Demographics!T54)/Demographics!T$4)^2</f>
        <v>13.244228422246492</v>
      </c>
      <c r="O49">
        <f>Demographics!U$3*((Demographics!U$2-Demographics!U54)/Demographics!U$4)^2</f>
        <v>42.52295244261933</v>
      </c>
      <c r="P49">
        <f>Demographics!V$3*((Demographics!V$2-Demographics!V54)/Demographics!V$4)^2</f>
        <v>294.548026552451</v>
      </c>
      <c r="Q49">
        <f>Demographics!W$3*((Demographics!W$2-Demographics!W54)/Demographics!W$4)^2</f>
        <v>21.86842851300785</v>
      </c>
      <c r="R49">
        <f>Demographics!X$3*((Demographics!X$2-Demographics!X54)/Demographics!X$4)^2</f>
        <v>1.6647999772032587</v>
      </c>
      <c r="S49">
        <f>Demographics!Y$3*((Demographics!Y$2-Demographics!Y54)/Demographics!Y$4)^2</f>
        <v>3.984189741447521</v>
      </c>
      <c r="T49">
        <f>Demographics!Z$3*((Demographics!Z$2-Demographics!Z54)/Demographics!Z$4)^2</f>
        <v>60.68562440062841</v>
      </c>
      <c r="U49">
        <f>Demographics!AA$3*((Demographics!AA$2-Demographics!AA54)/Demographics!AA$4)^2</f>
        <v>11.974009807773758</v>
      </c>
      <c r="V49">
        <f>Demographics!AB$3*((Demographics!AB$2-Demographics!AB54)/Demographics!AB$4)^2</f>
        <v>0.04497203908361597</v>
      </c>
    </row>
    <row r="50" spans="1:22" ht="12.75">
      <c r="A50">
        <f>Demographics!G$3*((Demographics!G$2-Demographics!G55)/Demographics!G$4)^2</f>
        <v>0.08822414633550957</v>
      </c>
      <c r="B50">
        <f>Demographics!H$3*((Demographics!H$2-Demographics!H55)/Demographics!H$4)^2</f>
        <v>0.6682911523749808</v>
      </c>
      <c r="C50">
        <f>Demographics!I$3*((Demographics!I$2-Demographics!I55)/Demographics!I$4)^2</f>
        <v>48.59966698638558</v>
      </c>
      <c r="D50">
        <f>Demographics!J$3*((Demographics!J$2-Demographics!J55)/Demographics!J$4)^2</f>
        <v>5.230752295346624</v>
      </c>
      <c r="E50">
        <f>Demographics!K$3*((Demographics!K$2-Demographics!K55)/Demographics!K$4)^2</f>
        <v>31.729135546914726</v>
      </c>
      <c r="F50">
        <f>Demographics!L$3*((Demographics!L$2-Demographics!L55)/Demographics!L$4)^2</f>
        <v>9.294321529234008</v>
      </c>
      <c r="G50">
        <f>Demographics!M$3*((Demographics!M$2-Demographics!M55)/Demographics!M$4)^2</f>
        <v>29.25549948331092</v>
      </c>
      <c r="H50">
        <f>Demographics!N$3*((Demographics!N$2-Demographics!N55)/Demographics!N$4)^2</f>
        <v>0.46356652217476657</v>
      </c>
      <c r="I50">
        <f>Demographics!O$3*((Demographics!O$2-Demographics!O55)/Demographics!O$4)^2</f>
        <v>3.231403361395533</v>
      </c>
      <c r="J50">
        <f>Demographics!P$3*((Demographics!P$2-Demographics!P55)/Demographics!P$4)^2</f>
        <v>11.25673348650599</v>
      </c>
      <c r="K50">
        <f>Demographics!Q$3*((Demographics!Q$2-Demographics!Q55)/Demographics!Q$4)^2</f>
        <v>5.0183000689549395</v>
      </c>
      <c r="L50">
        <f>Demographics!R$3*((Demographics!R$2-Demographics!R55)/Demographics!R$4)^2</f>
        <v>6.20845626069846</v>
      </c>
      <c r="M50">
        <f>Demographics!S$3*((Demographics!S$2-Demographics!S55)/Demographics!S$4)^2</f>
        <v>3.5191545007235487</v>
      </c>
      <c r="N50">
        <f>Demographics!T$3*((Demographics!T$2-Demographics!T55)/Demographics!T$4)^2</f>
        <v>6.618903956527167</v>
      </c>
      <c r="O50">
        <f>Demographics!U$3*((Demographics!U$2-Demographics!U55)/Demographics!U$4)^2</f>
        <v>51.24522197718358</v>
      </c>
      <c r="P50">
        <f>Demographics!V$3*((Demographics!V$2-Demographics!V55)/Demographics!V$4)^2</f>
        <v>283.5365737142059</v>
      </c>
      <c r="Q50">
        <f>Demographics!W$3*((Demographics!W$2-Demographics!W55)/Demographics!W$4)^2</f>
        <v>21.166093550500396</v>
      </c>
      <c r="R50">
        <f>Demographics!X$3*((Demographics!X$2-Demographics!X55)/Demographics!X$4)^2</f>
        <v>0.7075543112869426</v>
      </c>
      <c r="S50">
        <f>Demographics!Y$3*((Demographics!Y$2-Demographics!Y55)/Demographics!Y$4)^2</f>
        <v>7.099217585450232</v>
      </c>
      <c r="T50">
        <f>Demographics!Z$3*((Demographics!Z$2-Demographics!Z55)/Demographics!Z$4)^2</f>
        <v>42.11157673218341</v>
      </c>
      <c r="U50">
        <f>Demographics!AA$3*((Demographics!AA$2-Demographics!AA55)/Demographics!AA$4)^2</f>
        <v>30.120728351176453</v>
      </c>
      <c r="V50">
        <f>Demographics!AB$3*((Demographics!AB$2-Demographics!AB55)/Demographics!AB$4)^2</f>
        <v>0.03970244012977926</v>
      </c>
    </row>
    <row r="51" spans="1:22" ht="12.75">
      <c r="A51">
        <f>Demographics!G$3*((Demographics!G$2-Demographics!G56)/Demographics!G$4)^2</f>
        <v>0.19666207166159488</v>
      </c>
      <c r="B51">
        <f>Demographics!H$3*((Demographics!H$2-Demographics!H56)/Demographics!H$4)^2</f>
        <v>1.0143517605477366</v>
      </c>
      <c r="C51">
        <f>Demographics!I$3*((Demographics!I$2-Demographics!I56)/Demographics!I$4)^2</f>
        <v>38.50096498477853</v>
      </c>
      <c r="D51">
        <f>Demographics!J$3*((Demographics!J$2-Demographics!J56)/Demographics!J$4)^2</f>
        <v>6.166966934259614</v>
      </c>
      <c r="E51">
        <f>Demographics!K$3*((Demographics!K$2-Demographics!K56)/Demographics!K$4)^2</f>
        <v>57.56308092736165</v>
      </c>
      <c r="F51">
        <f>Demographics!L$3*((Demographics!L$2-Demographics!L56)/Demographics!L$4)^2</f>
        <v>3.1879965982459915</v>
      </c>
      <c r="G51">
        <f>Demographics!M$3*((Demographics!M$2-Demographics!M56)/Demographics!M$4)^2</f>
        <v>0.10796601538748626</v>
      </c>
      <c r="H51">
        <f>Demographics!N$3*((Demographics!N$2-Demographics!N56)/Demographics!N$4)^2</f>
        <v>2.231801733655068</v>
      </c>
      <c r="I51">
        <f>Demographics!O$3*((Demographics!O$2-Demographics!O56)/Demographics!O$4)^2</f>
        <v>0.0029911897630215726</v>
      </c>
      <c r="J51">
        <f>Demographics!P$3*((Demographics!P$2-Demographics!P56)/Demographics!P$4)^2</f>
        <v>8.864304514559135</v>
      </c>
      <c r="K51">
        <f>Demographics!Q$3*((Demographics!Q$2-Demographics!Q56)/Demographics!Q$4)^2</f>
        <v>3.5096536918590067</v>
      </c>
      <c r="L51">
        <f>Demographics!R$3*((Demographics!R$2-Demographics!R56)/Demographics!R$4)^2</f>
        <v>1.9934289771522622</v>
      </c>
      <c r="M51">
        <f>Demographics!S$3*((Demographics!S$2-Demographics!S56)/Demographics!S$4)^2</f>
        <v>12.136736027591827</v>
      </c>
      <c r="N51">
        <f>Demographics!T$3*((Demographics!T$2-Demographics!T56)/Demographics!T$4)^2</f>
        <v>13.736711483855379</v>
      </c>
      <c r="O51">
        <f>Demographics!U$3*((Demographics!U$2-Demographics!U56)/Demographics!U$4)^2</f>
        <v>45.66055588874746</v>
      </c>
      <c r="P51">
        <f>Demographics!V$3*((Demographics!V$2-Demographics!V56)/Demographics!V$4)^2</f>
        <v>235.36877624825615</v>
      </c>
      <c r="Q51">
        <f>Demographics!W$3*((Demographics!W$2-Demographics!W56)/Demographics!W$4)^2</f>
        <v>19.695391404647886</v>
      </c>
      <c r="R51">
        <f>Demographics!X$3*((Demographics!X$2-Demographics!X56)/Demographics!X$4)^2</f>
        <v>0.6727258641403027</v>
      </c>
      <c r="S51">
        <f>Demographics!Y$3*((Demographics!Y$2-Demographics!Y56)/Demographics!Y$4)^2</f>
        <v>4.306795758561049</v>
      </c>
      <c r="T51">
        <f>Demographics!Z$3*((Demographics!Z$2-Demographics!Z56)/Demographics!Z$4)^2</f>
        <v>2.7458028010000035</v>
      </c>
      <c r="U51">
        <f>Demographics!AA$3*((Demographics!AA$2-Demographics!AA56)/Demographics!AA$4)^2</f>
        <v>81.29443543379902</v>
      </c>
      <c r="V51">
        <f>Demographics!AB$3*((Demographics!AB$2-Demographics!AB56)/Demographics!AB$4)^2</f>
        <v>0.0006326346351058084</v>
      </c>
    </row>
    <row r="52" spans="1:22" ht="12.75">
      <c r="A52">
        <f>Demographics!G$3*((Demographics!G$2-Demographics!G57)/Demographics!G$4)^2</f>
        <v>0.1930033223154587</v>
      </c>
      <c r="B52">
        <f>Demographics!H$3*((Demographics!H$2-Demographics!H57)/Demographics!H$4)^2</f>
        <v>36.154261222296086</v>
      </c>
      <c r="C52">
        <f>Demographics!I$3*((Demographics!I$2-Demographics!I57)/Demographics!I$4)^2</f>
        <v>30.57455421964646</v>
      </c>
      <c r="D52">
        <f>Demographics!J$3*((Demographics!J$2-Demographics!J57)/Demographics!J$4)^2</f>
        <v>23.297944649240282</v>
      </c>
      <c r="E52">
        <f>Demographics!K$3*((Demographics!K$2-Demographics!K57)/Demographics!K$4)^2</f>
        <v>98.20125326716226</v>
      </c>
      <c r="F52">
        <f>Demographics!L$3*((Demographics!L$2-Demographics!L57)/Demographics!L$4)^2</f>
        <v>36.29307975250595</v>
      </c>
      <c r="G52">
        <f>Demographics!M$3*((Demographics!M$2-Demographics!M57)/Demographics!M$4)^2</f>
        <v>43.465407067352984</v>
      </c>
      <c r="H52">
        <f>Demographics!N$3*((Demographics!N$2-Demographics!N57)/Demographics!N$4)^2</f>
        <v>23.295758215696285</v>
      </c>
      <c r="I52">
        <f>Demographics!O$3*((Demographics!O$2-Demographics!O57)/Demographics!O$4)^2</f>
        <v>18.677848999835966</v>
      </c>
      <c r="J52">
        <f>Demographics!P$3*((Demographics!P$2-Demographics!P57)/Demographics!P$4)^2</f>
        <v>10.25736383124044</v>
      </c>
      <c r="K52">
        <f>Demographics!Q$3*((Demographics!Q$2-Demographics!Q57)/Demographics!Q$4)^2</f>
        <v>3.774747889626962</v>
      </c>
      <c r="L52">
        <f>Demographics!R$3*((Demographics!R$2-Demographics!R57)/Demographics!R$4)^2</f>
        <v>0.6128669340245166</v>
      </c>
      <c r="M52">
        <f>Demographics!S$3*((Demographics!S$2-Demographics!S57)/Demographics!S$4)^2</f>
        <v>12.197727902435002</v>
      </c>
      <c r="N52">
        <f>Demographics!T$3*((Demographics!T$2-Demographics!T57)/Demographics!T$4)^2</f>
        <v>15.798744901277642</v>
      </c>
      <c r="O52">
        <f>Demographics!U$3*((Demographics!U$2-Demographics!U57)/Demographics!U$4)^2</f>
        <v>46.448221104075806</v>
      </c>
      <c r="P52">
        <f>Demographics!V$3*((Demographics!V$2-Demographics!V57)/Demographics!V$4)^2</f>
        <v>310.1654458732668</v>
      </c>
      <c r="Q52">
        <f>Demographics!W$3*((Demographics!W$2-Demographics!W57)/Demographics!W$4)^2</f>
        <v>23.48029738874607</v>
      </c>
      <c r="R52">
        <f>Demographics!X$3*((Demographics!X$2-Demographics!X57)/Demographics!X$4)^2</f>
        <v>26.077298409062404</v>
      </c>
      <c r="S52">
        <f>Demographics!Y$3*((Demographics!Y$2-Demographics!Y57)/Demographics!Y$4)^2</f>
        <v>0.0111500385359036</v>
      </c>
      <c r="T52">
        <f>Demographics!Z$3*((Demographics!Z$2-Demographics!Z57)/Demographics!Z$4)^2</f>
        <v>126.87931725076925</v>
      </c>
      <c r="U52">
        <f>Demographics!AA$3*((Demographics!AA$2-Demographics!AA57)/Demographics!AA$4)^2</f>
        <v>100.84164504878456</v>
      </c>
      <c r="V52">
        <f>Demographics!AB$3*((Demographics!AB$2-Demographics!AB57)/Demographics!AB$4)^2</f>
        <v>0.008344640774024095</v>
      </c>
    </row>
    <row r="53" spans="1:22" ht="12.75">
      <c r="A53">
        <f>Demographics!G$3*((Demographics!G$2-Demographics!G58)/Demographics!G$4)^2</f>
        <v>0.28289938541007914</v>
      </c>
      <c r="B53">
        <f>Demographics!H$3*((Demographics!H$2-Demographics!H58)/Demographics!H$4)^2</f>
        <v>11.412080068623757</v>
      </c>
      <c r="C53">
        <f>Demographics!I$3*((Demographics!I$2-Demographics!I58)/Demographics!I$4)^2</f>
        <v>28.903567067530293</v>
      </c>
      <c r="D53">
        <f>Demographics!J$3*((Demographics!J$2-Demographics!J58)/Demographics!J$4)^2</f>
        <v>4.466865276504868</v>
      </c>
      <c r="E53">
        <f>Demographics!K$3*((Demographics!K$2-Demographics!K58)/Demographics!K$4)^2</f>
        <v>59.20762544055363</v>
      </c>
      <c r="F53">
        <f>Demographics!L$3*((Demographics!L$2-Demographics!L58)/Demographics!L$4)^2</f>
        <v>9.122210339783374</v>
      </c>
      <c r="G53">
        <f>Demographics!M$3*((Demographics!M$2-Demographics!M58)/Demographics!M$4)^2</f>
        <v>13.68627041886241</v>
      </c>
      <c r="H53">
        <f>Demographics!N$3*((Demographics!N$2-Demographics!N58)/Demographics!N$4)^2</f>
        <v>0.8861041638279955</v>
      </c>
      <c r="I53">
        <f>Demographics!O$3*((Demographics!O$2-Demographics!O58)/Demographics!O$4)^2</f>
        <v>0.4031487957444296</v>
      </c>
      <c r="J53">
        <f>Demographics!P$3*((Demographics!P$2-Demographics!P58)/Demographics!P$4)^2</f>
        <v>13.527504729038792</v>
      </c>
      <c r="K53">
        <f>Demographics!Q$3*((Demographics!Q$2-Demographics!Q58)/Demographics!Q$4)^2</f>
        <v>2.247359303874858</v>
      </c>
      <c r="L53">
        <f>Demographics!R$3*((Demographics!R$2-Demographics!R58)/Demographics!R$4)^2</f>
        <v>0.6885441012530464</v>
      </c>
      <c r="M53">
        <f>Demographics!S$3*((Demographics!S$2-Demographics!S58)/Demographics!S$4)^2</f>
        <v>3.8365773889340278</v>
      </c>
      <c r="N53">
        <f>Demographics!T$3*((Demographics!T$2-Demographics!T58)/Demographics!T$4)^2</f>
        <v>21.16034764031391</v>
      </c>
      <c r="O53">
        <f>Demographics!U$3*((Demographics!U$2-Demographics!U58)/Demographics!U$4)^2</f>
        <v>49.931677205100925</v>
      </c>
      <c r="P53">
        <f>Demographics!V$3*((Demographics!V$2-Demographics!V58)/Demographics!V$4)^2</f>
        <v>302.1121895145572</v>
      </c>
      <c r="Q53">
        <f>Demographics!W$3*((Demographics!W$2-Demographics!W58)/Demographics!W$4)^2</f>
        <v>22.94565383907342</v>
      </c>
      <c r="R53">
        <f>Demographics!X$3*((Demographics!X$2-Demographics!X58)/Demographics!X$4)^2</f>
        <v>3.5898988189231744</v>
      </c>
      <c r="S53">
        <f>Demographics!Y$3*((Demographics!Y$2-Demographics!Y58)/Demographics!Y$4)^2</f>
        <v>7.079841461498901</v>
      </c>
      <c r="T53">
        <f>Demographics!Z$3*((Demographics!Z$2-Demographics!Z58)/Demographics!Z$4)^2</f>
        <v>53.276569164219424</v>
      </c>
      <c r="U53">
        <f>Demographics!AA$3*((Demographics!AA$2-Demographics!AA58)/Demographics!AA$4)^2</f>
        <v>87.731315182414</v>
      </c>
      <c r="V53">
        <f>Demographics!AB$3*((Demographics!AB$2-Demographics!AB58)/Demographics!AB$4)^2</f>
        <v>0.003712328322970905</v>
      </c>
    </row>
    <row r="54" spans="1:22" ht="12.75">
      <c r="A54">
        <f>Demographics!G$3*((Demographics!G$2-Demographics!G59)/Demographics!G$4)^2</f>
        <v>0.5340991527241832</v>
      </c>
      <c r="B54">
        <f>Demographics!H$3*((Demographics!H$2-Demographics!H59)/Demographics!H$4)^2</f>
        <v>38.988280297102406</v>
      </c>
      <c r="C54">
        <f>Demographics!I$3*((Demographics!I$2-Demographics!I59)/Demographics!I$4)^2</f>
        <v>51.07467546236427</v>
      </c>
      <c r="D54">
        <f>Demographics!J$3*((Demographics!J$2-Demographics!J59)/Demographics!J$4)^2</f>
        <v>31.4654658063819</v>
      </c>
      <c r="E54">
        <f>Demographics!K$3*((Demographics!K$2-Demographics!K59)/Demographics!K$4)^2</f>
        <v>98.2180306856586</v>
      </c>
      <c r="F54">
        <f>Demographics!L$3*((Demographics!L$2-Demographics!L59)/Demographics!L$4)^2</f>
        <v>37.190727454619804</v>
      </c>
      <c r="G54">
        <f>Demographics!M$3*((Demographics!M$2-Demographics!M59)/Demographics!M$4)^2</f>
        <v>65.57340166976097</v>
      </c>
      <c r="H54">
        <f>Demographics!N$3*((Demographics!N$2-Demographics!N59)/Demographics!N$4)^2</f>
        <v>35.04026464784884</v>
      </c>
      <c r="I54">
        <f>Demographics!O$3*((Demographics!O$2-Demographics!O59)/Demographics!O$4)^2</f>
        <v>32.40700421891907</v>
      </c>
      <c r="J54">
        <f>Demographics!P$3*((Demographics!P$2-Demographics!P59)/Demographics!P$4)^2</f>
        <v>4.2928356059541946</v>
      </c>
      <c r="K54">
        <f>Demographics!Q$3*((Demographics!Q$2-Demographics!Q59)/Demographics!Q$4)^2</f>
        <v>0.614123011514499</v>
      </c>
      <c r="L54">
        <f>Demographics!R$3*((Demographics!R$2-Demographics!R59)/Demographics!R$4)^2</f>
        <v>0.2339421143764063</v>
      </c>
      <c r="M54">
        <f>Demographics!S$3*((Demographics!S$2-Demographics!S59)/Demographics!S$4)^2</f>
        <v>12.495128249765282</v>
      </c>
      <c r="N54">
        <f>Demographics!T$3*((Demographics!T$2-Demographics!T59)/Demographics!T$4)^2</f>
        <v>12.94862198842366</v>
      </c>
      <c r="O54">
        <f>Demographics!U$3*((Demographics!U$2-Demographics!U59)/Demographics!U$4)^2</f>
        <v>9.188821038385594</v>
      </c>
      <c r="P54">
        <f>Demographics!V$3*((Demographics!V$2-Demographics!V59)/Demographics!V$4)^2</f>
        <v>291.8175240702947</v>
      </c>
      <c r="Q54">
        <f>Demographics!W$3*((Demographics!W$2-Demographics!W59)/Demographics!W$4)^2</f>
        <v>15.102462519723018</v>
      </c>
      <c r="R54">
        <f>Demographics!X$3*((Demographics!X$2-Demographics!X59)/Demographics!X$4)^2</f>
        <v>54.351928925581966</v>
      </c>
      <c r="S54">
        <f>Demographics!Y$3*((Demographics!Y$2-Demographics!Y59)/Demographics!Y$4)^2</f>
        <v>1.7369356127357856</v>
      </c>
      <c r="T54">
        <f>Demographics!Z$3*((Demographics!Z$2-Demographics!Z59)/Demographics!Z$4)^2</f>
        <v>92.17780135867201</v>
      </c>
      <c r="U54">
        <f>Demographics!AA$3*((Demographics!AA$2-Demographics!AA59)/Demographics!AA$4)^2</f>
        <v>65.86267782005008</v>
      </c>
      <c r="V54">
        <f>Demographics!AB$3*((Demographics!AB$2-Demographics!AB59)/Demographics!AB$4)^2</f>
        <v>0.005676991065795567</v>
      </c>
    </row>
    <row r="55" spans="1:22" ht="12.75">
      <c r="A55">
        <f>Demographics!G$3*((Demographics!G$2-Demographics!G60)/Demographics!G$4)^2</f>
        <v>0.09153744256132755</v>
      </c>
      <c r="B55">
        <f>Demographics!H$3*((Demographics!H$2-Demographics!H60)/Demographics!H$4)^2</f>
        <v>21.72713356463521</v>
      </c>
      <c r="C55">
        <f>Demographics!I$3*((Demographics!I$2-Demographics!I60)/Demographics!I$4)^2</f>
        <v>33.307516670707464</v>
      </c>
      <c r="D55">
        <f>Demographics!J$3*((Demographics!J$2-Demographics!J60)/Demographics!J$4)^2</f>
        <v>10.600571244661579</v>
      </c>
      <c r="E55">
        <f>Demographics!K$3*((Demographics!K$2-Demographics!K60)/Demographics!K$4)^2</f>
        <v>107.15011686215279</v>
      </c>
      <c r="F55">
        <f>Demographics!L$3*((Demographics!L$2-Demographics!L60)/Demographics!L$4)^2</f>
        <v>21.14425416973809</v>
      </c>
      <c r="G55">
        <f>Demographics!M$3*((Demographics!M$2-Demographics!M60)/Demographics!M$4)^2</f>
        <v>25.892466387233824</v>
      </c>
      <c r="H55">
        <f>Demographics!N$3*((Demographics!N$2-Demographics!N60)/Demographics!N$4)^2</f>
        <v>3.26504184731095</v>
      </c>
      <c r="I55">
        <f>Demographics!O$3*((Demographics!O$2-Demographics!O60)/Demographics!O$4)^2</f>
        <v>2.424593570281096</v>
      </c>
      <c r="J55">
        <f>Demographics!P$3*((Demographics!P$2-Demographics!P60)/Demographics!P$4)^2</f>
        <v>19.64035482574387</v>
      </c>
      <c r="K55">
        <f>Demographics!Q$3*((Demographics!Q$2-Demographics!Q60)/Demographics!Q$4)^2</f>
        <v>5.61627513100677</v>
      </c>
      <c r="L55">
        <f>Demographics!R$3*((Demographics!R$2-Demographics!R60)/Demographics!R$4)^2</f>
        <v>2.6982861354501297</v>
      </c>
      <c r="M55">
        <f>Demographics!S$3*((Demographics!S$2-Demographics!S60)/Demographics!S$4)^2</f>
        <v>13.579305409163727</v>
      </c>
      <c r="N55">
        <f>Demographics!T$3*((Demographics!T$2-Demographics!T60)/Demographics!T$4)^2</f>
        <v>22.445103768720863</v>
      </c>
      <c r="O55">
        <f>Demographics!U$3*((Demographics!U$2-Demographics!U60)/Demographics!U$4)^2</f>
        <v>53.82950176185138</v>
      </c>
      <c r="P55">
        <f>Demographics!V$3*((Demographics!V$2-Demographics!V60)/Demographics!V$4)^2</f>
        <v>307.3916231109347</v>
      </c>
      <c r="Q55">
        <f>Demographics!W$3*((Demographics!W$2-Demographics!W60)/Demographics!W$4)^2</f>
        <v>24.509827594464536</v>
      </c>
      <c r="R55">
        <f>Demographics!X$3*((Demographics!X$2-Demographics!X60)/Demographics!X$4)^2</f>
        <v>0.5755587060453452</v>
      </c>
      <c r="S55">
        <f>Demographics!Y$3*((Demographics!Y$2-Demographics!Y60)/Demographics!Y$4)^2</f>
        <v>5.34405699000428</v>
      </c>
      <c r="T55">
        <f>Demographics!Z$3*((Demographics!Z$2-Demographics!Z60)/Demographics!Z$4)^2</f>
        <v>81.27699352164782</v>
      </c>
      <c r="U55">
        <f>Demographics!AA$3*((Demographics!AA$2-Demographics!AA60)/Demographics!AA$4)^2</f>
        <v>117.24031125329029</v>
      </c>
      <c r="V55">
        <f>Demographics!AB$3*((Demographics!AB$2-Demographics!AB60)/Demographics!AB$4)^2</f>
        <v>0.05592321402074895</v>
      </c>
    </row>
    <row r="56" spans="1:22" ht="12.75">
      <c r="A56">
        <f>Demographics!G$3*((Demographics!G$2-Demographics!G61)/Demographics!G$4)^2</f>
        <v>0.053228409240692776</v>
      </c>
      <c r="B56">
        <f>Demographics!H$3*((Demographics!H$2-Demographics!H61)/Demographics!H$4)^2</f>
        <v>8.38663442766112</v>
      </c>
      <c r="C56">
        <f>Demographics!I$3*((Demographics!I$2-Demographics!I61)/Demographics!I$4)^2</f>
        <v>32.2103134296844</v>
      </c>
      <c r="D56">
        <f>Demographics!J$3*((Demographics!J$2-Demographics!J61)/Demographics!J$4)^2</f>
        <v>11.369292931708385</v>
      </c>
      <c r="E56">
        <f>Demographics!K$3*((Demographics!K$2-Demographics!K61)/Demographics!K$4)^2</f>
        <v>108.271614051018</v>
      </c>
      <c r="F56">
        <f>Demographics!L$3*((Demographics!L$2-Demographics!L61)/Demographics!L$4)^2</f>
        <v>17.098562278712425</v>
      </c>
      <c r="G56">
        <f>Demographics!M$3*((Demographics!M$2-Demographics!M61)/Demographics!M$4)^2</f>
        <v>21.327430398401823</v>
      </c>
      <c r="H56">
        <f>Demographics!N$3*((Demographics!N$2-Demographics!N61)/Demographics!N$4)^2</f>
        <v>0.5644093546085028</v>
      </c>
      <c r="I56">
        <f>Demographics!O$3*((Demographics!O$2-Demographics!O61)/Demographics!O$4)^2</f>
        <v>11.788183546392634</v>
      </c>
      <c r="J56">
        <f>Demographics!P$3*((Demographics!P$2-Demographics!P61)/Demographics!P$4)^2</f>
        <v>21.575286134352062</v>
      </c>
      <c r="K56">
        <f>Demographics!Q$3*((Demographics!Q$2-Demographics!Q61)/Demographics!Q$4)^2</f>
        <v>6.018387590750302</v>
      </c>
      <c r="L56">
        <f>Demographics!R$3*((Demographics!R$2-Demographics!R61)/Demographics!R$4)^2</f>
        <v>2.8607091039536368</v>
      </c>
      <c r="M56">
        <f>Demographics!S$3*((Demographics!S$2-Demographics!S61)/Demographics!S$4)^2</f>
        <v>13.634523487225831</v>
      </c>
      <c r="N56">
        <f>Demographics!T$3*((Demographics!T$2-Demographics!T61)/Demographics!T$4)^2</f>
        <v>23.159874358530175</v>
      </c>
      <c r="O56">
        <f>Demographics!U$3*((Demographics!U$2-Demographics!U61)/Demographics!U$4)^2</f>
        <v>53.96756914346062</v>
      </c>
      <c r="P56">
        <f>Demographics!V$3*((Demographics!V$2-Demographics!V61)/Demographics!V$4)^2</f>
        <v>306.6478609397551</v>
      </c>
      <c r="Q56">
        <f>Demographics!W$3*((Demographics!W$2-Demographics!W61)/Demographics!W$4)^2</f>
        <v>24.93317817604115</v>
      </c>
      <c r="R56">
        <f>Demographics!X$3*((Demographics!X$2-Demographics!X61)/Demographics!X$4)^2</f>
        <v>3.9749261859819014</v>
      </c>
      <c r="S56">
        <f>Demographics!Y$3*((Demographics!Y$2-Demographics!Y61)/Demographics!Y$4)^2</f>
        <v>21.577127806379863</v>
      </c>
      <c r="T56">
        <f>Demographics!Z$3*((Demographics!Z$2-Demographics!Z61)/Demographics!Z$4)^2</f>
        <v>56.750576986726415</v>
      </c>
      <c r="U56">
        <f>Demographics!AA$3*((Demographics!AA$2-Demographics!AA61)/Demographics!AA$4)^2</f>
        <v>121.30236039183569</v>
      </c>
      <c r="V56">
        <f>Demographics!AB$3*((Demographics!AB$2-Demographics!AB61)/Demographics!AB$4)^2</f>
        <v>0.7408493081695618</v>
      </c>
    </row>
    <row r="57" spans="1:22" ht="12.75">
      <c r="A57">
        <f>Demographics!G$3*((Demographics!G$2-Demographics!G62)/Demographics!G$4)^2</f>
        <v>0.1422446165979275</v>
      </c>
      <c r="B57">
        <f>Demographics!H$3*((Demographics!H$2-Demographics!H62)/Demographics!H$4)^2</f>
        <v>16.006544178302565</v>
      </c>
      <c r="C57">
        <f>Demographics!I$3*((Demographics!I$2-Demographics!I62)/Demographics!I$4)^2</f>
        <v>23.351397600031287</v>
      </c>
      <c r="D57">
        <f>Demographics!J$3*((Demographics!J$2-Demographics!J62)/Demographics!J$4)^2</f>
        <v>8.942488835883745</v>
      </c>
      <c r="E57">
        <f>Demographics!K$3*((Demographics!K$2-Demographics!K62)/Demographics!K$4)^2</f>
        <v>88.85691241310907</v>
      </c>
      <c r="F57">
        <f>Demographics!L$3*((Demographics!L$2-Demographics!L62)/Demographics!L$4)^2</f>
        <v>11.777930492434407</v>
      </c>
      <c r="G57">
        <f>Demographics!M$3*((Demographics!M$2-Demographics!M62)/Demographics!M$4)^2</f>
        <v>34.09795502266895</v>
      </c>
      <c r="H57">
        <f>Demographics!N$3*((Demographics!N$2-Demographics!N62)/Demographics!N$4)^2</f>
        <v>0.2589545061062315</v>
      </c>
      <c r="I57">
        <f>Demographics!O$3*((Demographics!O$2-Demographics!O62)/Demographics!O$4)^2</f>
        <v>14.345367190373349</v>
      </c>
      <c r="J57">
        <f>Demographics!P$3*((Demographics!P$2-Demographics!P62)/Demographics!P$4)^2</f>
        <v>17.039026725417962</v>
      </c>
      <c r="K57">
        <f>Demographics!Q$3*((Demographics!Q$2-Demographics!Q62)/Demographics!Q$4)^2</f>
        <v>4.748553599280968</v>
      </c>
      <c r="L57">
        <f>Demographics!R$3*((Demographics!R$2-Demographics!R62)/Demographics!R$4)^2</f>
        <v>1.8660621230542835</v>
      </c>
      <c r="M57">
        <f>Demographics!S$3*((Demographics!S$2-Demographics!S62)/Demographics!S$4)^2</f>
        <v>13.550250448194568</v>
      </c>
      <c r="N57">
        <f>Demographics!T$3*((Demographics!T$2-Demographics!T62)/Demographics!T$4)^2</f>
        <v>16.910740298861768</v>
      </c>
      <c r="O57">
        <f>Demographics!U$3*((Demographics!U$2-Demographics!U62)/Demographics!U$4)^2</f>
        <v>46.65702098933137</v>
      </c>
      <c r="P57">
        <f>Demographics!V$3*((Demographics!V$2-Demographics!V62)/Demographics!V$4)^2</f>
        <v>306.5438783296088</v>
      </c>
      <c r="Q57">
        <f>Demographics!W$3*((Demographics!W$2-Demographics!W62)/Demographics!W$4)^2</f>
        <v>23.508518668087415</v>
      </c>
      <c r="R57">
        <f>Demographics!X$3*((Demographics!X$2-Demographics!X62)/Demographics!X$4)^2</f>
        <v>4.794307846723473</v>
      </c>
      <c r="S57">
        <f>Demographics!Y$3*((Demographics!Y$2-Demographics!Y62)/Demographics!Y$4)^2</f>
        <v>7.2466947433207345</v>
      </c>
      <c r="T57">
        <f>Demographics!Z$3*((Demographics!Z$2-Demographics!Z62)/Demographics!Z$4)^2</f>
        <v>63.88629278733807</v>
      </c>
      <c r="U57">
        <f>Demographics!AA$3*((Demographics!AA$2-Demographics!AA62)/Demographics!AA$4)^2</f>
        <v>80.12726327040836</v>
      </c>
      <c r="V57">
        <f>Demographics!AB$3*((Demographics!AB$2-Demographics!AB62)/Demographics!AB$4)^2</f>
        <v>1.0699630722416853</v>
      </c>
    </row>
    <row r="58" spans="1:22" ht="12.75">
      <c r="A58">
        <f>Demographics!G$3*((Demographics!G$2-Demographics!G63)/Demographics!G$4)^2</f>
        <v>0.2154711352015937</v>
      </c>
      <c r="B58">
        <f>Demographics!H$3*((Demographics!H$2-Demographics!H63)/Demographics!H$4)^2</f>
        <v>16.918499300274803</v>
      </c>
      <c r="C58">
        <f>Demographics!I$3*((Demographics!I$2-Demographics!I63)/Demographics!I$4)^2</f>
        <v>17.6831899037103</v>
      </c>
      <c r="D58">
        <f>Demographics!J$3*((Demographics!J$2-Demographics!J63)/Demographics!J$4)^2</f>
        <v>10.304811034058156</v>
      </c>
      <c r="E58">
        <f>Demographics!K$3*((Demographics!K$2-Demographics!K63)/Demographics!K$4)^2</f>
        <v>80.45558949600414</v>
      </c>
      <c r="F58">
        <f>Demographics!L$3*((Demographics!L$2-Demographics!L63)/Demographics!L$4)^2</f>
        <v>19.655104691337197</v>
      </c>
      <c r="G58">
        <f>Demographics!M$3*((Demographics!M$2-Demographics!M63)/Demographics!M$4)^2</f>
        <v>38.91809710026289</v>
      </c>
      <c r="H58">
        <f>Demographics!N$3*((Demographics!N$2-Demographics!N63)/Demographics!N$4)^2</f>
        <v>0.8029801322337056</v>
      </c>
      <c r="I58">
        <f>Demographics!O$3*((Demographics!O$2-Demographics!O63)/Demographics!O$4)^2</f>
        <v>3.5869055425428744</v>
      </c>
      <c r="J58">
        <f>Demographics!P$3*((Demographics!P$2-Demographics!P63)/Demographics!P$4)^2</f>
        <v>18.21674830152927</v>
      </c>
      <c r="K58">
        <f>Demographics!Q$3*((Demographics!Q$2-Demographics!Q63)/Demographics!Q$4)^2</f>
        <v>5.455840045669897</v>
      </c>
      <c r="L58">
        <f>Demographics!R$3*((Demographics!R$2-Demographics!R63)/Demographics!R$4)^2</f>
        <v>0.2931168534733758</v>
      </c>
      <c r="M58">
        <f>Demographics!S$3*((Demographics!S$2-Demographics!S63)/Demographics!S$4)^2</f>
        <v>13.525984327308741</v>
      </c>
      <c r="N58">
        <f>Demographics!T$3*((Demographics!T$2-Demographics!T63)/Demographics!T$4)^2</f>
        <v>18.374972651599492</v>
      </c>
      <c r="O58">
        <f>Demographics!U$3*((Demographics!U$2-Demographics!U63)/Demographics!U$4)^2</f>
        <v>52.19248728045209</v>
      </c>
      <c r="P58">
        <f>Demographics!V$3*((Demographics!V$2-Demographics!V63)/Demographics!V$4)^2</f>
        <v>297.7363640524006</v>
      </c>
      <c r="Q58">
        <f>Demographics!W$3*((Demographics!W$2-Demographics!W63)/Demographics!W$4)^2</f>
        <v>24.128063498029466</v>
      </c>
      <c r="R58">
        <f>Demographics!X$3*((Demographics!X$2-Demographics!X63)/Demographics!X$4)^2</f>
        <v>3.9519750552345045</v>
      </c>
      <c r="S58">
        <f>Demographics!Y$3*((Demographics!Y$2-Demographics!Y63)/Demographics!Y$4)^2</f>
        <v>9.456960883120992</v>
      </c>
      <c r="T58">
        <f>Demographics!Z$3*((Demographics!Z$2-Demographics!Z63)/Demographics!Z$4)^2</f>
        <v>62.37270626941769</v>
      </c>
      <c r="U58">
        <f>Demographics!AA$3*((Demographics!AA$2-Demographics!AA63)/Demographics!AA$4)^2</f>
        <v>84.38532468852445</v>
      </c>
      <c r="V58">
        <f>Demographics!AB$3*((Demographics!AB$2-Demographics!AB63)/Demographics!AB$4)^2</f>
        <v>0.20832764011726945</v>
      </c>
    </row>
    <row r="59" spans="1:22" ht="12.75">
      <c r="A59">
        <f>Demographics!G$3*((Demographics!G$2-Demographics!G64)/Demographics!G$4)^2</f>
        <v>0.26411704200093344</v>
      </c>
      <c r="B59">
        <f>Demographics!H$3*((Demographics!H$2-Demographics!H64)/Demographics!H$4)^2</f>
        <v>12.439201354087984</v>
      </c>
      <c r="C59">
        <f>Demographics!I$3*((Demographics!I$2-Demographics!I64)/Demographics!I$4)^2</f>
        <v>10.339369076676727</v>
      </c>
      <c r="D59">
        <f>Demographics!J$3*((Demographics!J$2-Demographics!J64)/Demographics!J$4)^2</f>
        <v>12.8808337334028</v>
      </c>
      <c r="E59">
        <f>Demographics!K$3*((Demographics!K$2-Demographics!K64)/Demographics!K$4)^2</f>
        <v>48.28942735906511</v>
      </c>
      <c r="F59">
        <f>Demographics!L$3*((Demographics!L$2-Demographics!L64)/Demographics!L$4)^2</f>
        <v>8.733894446493364</v>
      </c>
      <c r="G59">
        <f>Demographics!M$3*((Demographics!M$2-Demographics!M64)/Demographics!M$4)^2</f>
        <v>37.82798909068818</v>
      </c>
      <c r="H59">
        <f>Demographics!N$3*((Demographics!N$2-Demographics!N64)/Demographics!N$4)^2</f>
        <v>5.4294378684804006</v>
      </c>
      <c r="I59">
        <f>Demographics!O$3*((Demographics!O$2-Demographics!O64)/Demographics!O$4)^2</f>
        <v>0.8733655496817713</v>
      </c>
      <c r="J59">
        <f>Demographics!P$3*((Demographics!P$2-Demographics!P64)/Demographics!P$4)^2</f>
        <v>5.809807338005731</v>
      </c>
      <c r="K59">
        <f>Demographics!Q$3*((Demographics!Q$2-Demographics!Q64)/Demographics!Q$4)^2</f>
        <v>3.58154559477489</v>
      </c>
      <c r="L59">
        <f>Demographics!R$3*((Demographics!R$2-Demographics!R64)/Demographics!R$4)^2</f>
        <v>0.01734263645753027</v>
      </c>
      <c r="M59">
        <f>Demographics!S$3*((Demographics!S$2-Demographics!S64)/Demographics!S$4)^2</f>
        <v>10.086735339505413</v>
      </c>
      <c r="N59">
        <f>Demographics!T$3*((Demographics!T$2-Demographics!T64)/Demographics!T$4)^2</f>
        <v>10.50349279148267</v>
      </c>
      <c r="O59">
        <f>Demographics!U$3*((Demographics!U$2-Demographics!U64)/Demographics!U$4)^2</f>
        <v>23.56684207335161</v>
      </c>
      <c r="P59">
        <f>Demographics!V$3*((Demographics!V$2-Demographics!V64)/Demographics!V$4)^2</f>
        <v>242.59538630233266</v>
      </c>
      <c r="Q59">
        <f>Demographics!W$3*((Demographics!W$2-Demographics!W64)/Demographics!W$4)^2</f>
        <v>12.12402794686958</v>
      </c>
      <c r="R59">
        <f>Demographics!X$3*((Demographics!X$2-Demographics!X64)/Demographics!X$4)^2</f>
        <v>7.508102398278882</v>
      </c>
      <c r="S59">
        <f>Demographics!Y$3*((Demographics!Y$2-Demographics!Y64)/Demographics!Y$4)^2</f>
        <v>0.5158261438714407</v>
      </c>
      <c r="T59">
        <f>Demographics!Z$3*((Demographics!Z$2-Demographics!Z64)/Demographics!Z$4)^2</f>
        <v>25.145149887715373</v>
      </c>
      <c r="U59">
        <f>Demographics!AA$3*((Demographics!AA$2-Demographics!AA64)/Demographics!AA$4)^2</f>
        <v>78.85537687641053</v>
      </c>
      <c r="V59">
        <f>Demographics!AB$3*((Demographics!AB$2-Demographics!AB64)/Demographics!AB$4)^2</f>
        <v>0.018515554778883635</v>
      </c>
    </row>
    <row r="60" spans="1:22" ht="12.75">
      <c r="A60">
        <f>Demographics!G$3*((Demographics!G$2-Demographics!G65)/Demographics!G$4)^2</f>
        <v>0.19912032370010566</v>
      </c>
      <c r="B60">
        <f>Demographics!H$3*((Demographics!H$2-Demographics!H65)/Demographics!H$4)^2</f>
        <v>1.6079954392853717</v>
      </c>
      <c r="C60">
        <f>Demographics!I$3*((Demographics!I$2-Demographics!I65)/Demographics!I$4)^2</f>
        <v>25.49745553372079</v>
      </c>
      <c r="D60">
        <f>Demographics!J$3*((Demographics!J$2-Demographics!J65)/Demographics!J$4)^2</f>
        <v>9.654217540131997</v>
      </c>
      <c r="E60">
        <f>Demographics!K$3*((Demographics!K$2-Demographics!K65)/Demographics!K$4)^2</f>
        <v>24.79630396323708</v>
      </c>
      <c r="F60">
        <f>Demographics!L$3*((Demographics!L$2-Demographics!L65)/Demographics!L$4)^2</f>
        <v>6.463717744782663</v>
      </c>
      <c r="G60">
        <f>Demographics!M$3*((Demographics!M$2-Demographics!M65)/Demographics!M$4)^2</f>
        <v>87.29184441287842</v>
      </c>
      <c r="H60">
        <f>Demographics!N$3*((Demographics!N$2-Demographics!N65)/Demographics!N$4)^2</f>
        <v>0.3303829672325919</v>
      </c>
      <c r="I60">
        <f>Demographics!O$3*((Demographics!O$2-Demographics!O65)/Demographics!O$4)^2</f>
        <v>1.5873068293744375</v>
      </c>
      <c r="J60">
        <f>Demographics!P$3*((Demographics!P$2-Demographics!P65)/Demographics!P$4)^2</f>
        <v>5.3146247604594</v>
      </c>
      <c r="K60">
        <f>Demographics!Q$3*((Demographics!Q$2-Demographics!Q65)/Demographics!Q$4)^2</f>
        <v>0.8193433217969419</v>
      </c>
      <c r="L60">
        <f>Demographics!R$3*((Demographics!R$2-Demographics!R65)/Demographics!R$4)^2</f>
        <v>41.722866064825006</v>
      </c>
      <c r="M60">
        <f>Demographics!S$3*((Demographics!S$2-Demographics!S65)/Demographics!S$4)^2</f>
        <v>4.08983089180849</v>
      </c>
      <c r="N60">
        <f>Demographics!T$3*((Demographics!T$2-Demographics!T65)/Demographics!T$4)^2</f>
        <v>5.376000648816989</v>
      </c>
      <c r="O60">
        <f>Demographics!U$3*((Demographics!U$2-Demographics!U65)/Demographics!U$4)^2</f>
        <v>32.32665475462686</v>
      </c>
      <c r="P60">
        <f>Demographics!V$3*((Demographics!V$2-Demographics!V65)/Demographics!V$4)^2</f>
        <v>285.5426441817597</v>
      </c>
      <c r="Q60">
        <f>Demographics!W$3*((Demographics!W$2-Demographics!W65)/Demographics!W$4)^2</f>
        <v>22.109153495820692</v>
      </c>
      <c r="R60">
        <f>Demographics!X$3*((Demographics!X$2-Demographics!X65)/Demographics!X$4)^2</f>
        <v>0.3107779043913945</v>
      </c>
      <c r="S60">
        <f>Demographics!Y$3*((Demographics!Y$2-Demographics!Y65)/Demographics!Y$4)^2</f>
        <v>0.19629073673055158</v>
      </c>
      <c r="T60">
        <f>Demographics!Z$3*((Demographics!Z$2-Demographics!Z65)/Demographics!Z$4)^2</f>
        <v>61.06073826447393</v>
      </c>
      <c r="U60">
        <f>Demographics!AA$3*((Demographics!AA$2-Demographics!AA65)/Demographics!AA$4)^2</f>
        <v>0.14732716816817498</v>
      </c>
      <c r="V60">
        <f>Demographics!AB$3*((Demographics!AB$2-Demographics!AB65)/Demographics!AB$4)^2</f>
        <v>0.12467425331316186</v>
      </c>
    </row>
    <row r="61" spans="1:22" ht="12.75">
      <c r="A61">
        <f>Demographics!G$3*((Demographics!G$2-Demographics!G66)/Demographics!G$4)^2</f>
        <v>0.03127018742154661</v>
      </c>
      <c r="B61">
        <f>Demographics!H$3*((Demographics!H$2-Demographics!H66)/Demographics!H$4)^2</f>
        <v>23.54718198962476</v>
      </c>
      <c r="C61">
        <f>Demographics!I$3*((Demographics!I$2-Demographics!I66)/Demographics!I$4)^2</f>
        <v>52.54496390398817</v>
      </c>
      <c r="D61">
        <f>Demographics!J$3*((Demographics!J$2-Demographics!J66)/Demographics!J$4)^2</f>
        <v>19.938438359399353</v>
      </c>
      <c r="E61">
        <f>Demographics!K$3*((Demographics!K$2-Demographics!K66)/Demographics!K$4)^2</f>
        <v>80.178266533607</v>
      </c>
      <c r="F61">
        <f>Demographics!L$3*((Demographics!L$2-Demographics!L66)/Demographics!L$4)^2</f>
        <v>17.437713816163214</v>
      </c>
      <c r="G61">
        <f>Demographics!M$3*((Demographics!M$2-Demographics!M66)/Demographics!M$4)^2</f>
        <v>39.668858072216885</v>
      </c>
      <c r="H61">
        <f>Demographics!N$3*((Demographics!N$2-Demographics!N66)/Demographics!N$4)^2</f>
        <v>8.38480303065146</v>
      </c>
      <c r="I61">
        <f>Demographics!O$3*((Demographics!O$2-Demographics!O66)/Demographics!O$4)^2</f>
        <v>0.19787842983529869</v>
      </c>
      <c r="J61">
        <f>Demographics!P$3*((Demographics!P$2-Demographics!P66)/Demographics!P$4)^2</f>
        <v>14.194064471040218</v>
      </c>
      <c r="K61">
        <f>Demographics!Q$3*((Demographics!Q$2-Demographics!Q66)/Demographics!Q$4)^2</f>
        <v>4.925155211484301</v>
      </c>
      <c r="L61">
        <f>Demographics!R$3*((Demographics!R$2-Demographics!R66)/Demographics!R$4)^2</f>
        <v>1.0178534242484625</v>
      </c>
      <c r="M61">
        <f>Demographics!S$3*((Demographics!S$2-Demographics!S66)/Demographics!S$4)^2</f>
        <v>11.993460663049953</v>
      </c>
      <c r="N61">
        <f>Demographics!T$3*((Demographics!T$2-Demographics!T66)/Demographics!T$4)^2</f>
        <v>20.052205629447</v>
      </c>
      <c r="O61">
        <f>Demographics!U$3*((Demographics!U$2-Demographics!U66)/Demographics!U$4)^2</f>
        <v>50.39227303228045</v>
      </c>
      <c r="P61">
        <f>Demographics!V$3*((Demographics!V$2-Demographics!V66)/Demographics!V$4)^2</f>
        <v>314.6862617685294</v>
      </c>
      <c r="Q61">
        <f>Demographics!W$3*((Demographics!W$2-Demographics!W66)/Demographics!W$4)^2</f>
        <v>24.473841500231334</v>
      </c>
      <c r="R61">
        <f>Demographics!X$3*((Demographics!X$2-Demographics!X66)/Demographics!X$4)^2</f>
        <v>5.5227859043319905</v>
      </c>
      <c r="S61">
        <f>Demographics!Y$3*((Demographics!Y$2-Demographics!Y66)/Demographics!Y$4)^2</f>
        <v>0.05384621788076724</v>
      </c>
      <c r="T61">
        <f>Demographics!Z$3*((Demographics!Z$2-Demographics!Z66)/Demographics!Z$4)^2</f>
        <v>71.6552833729196</v>
      </c>
      <c r="U61">
        <f>Demographics!AA$3*((Demographics!AA$2-Demographics!AA66)/Demographics!AA$4)^2</f>
        <v>78.48061284816002</v>
      </c>
      <c r="V61">
        <f>Demographics!AB$3*((Demographics!AB$2-Demographics!AB66)/Demographics!AB$4)^2</f>
        <v>3.714127154347554</v>
      </c>
    </row>
    <row r="62" spans="1:22" ht="12.75">
      <c r="A62">
        <f>Demographics!G$3*((Demographics!G$2-Demographics!G67)/Demographics!G$4)^2</f>
        <v>0.0020784444642373305</v>
      </c>
      <c r="B62">
        <f>Demographics!H$3*((Demographics!H$2-Demographics!H67)/Demographics!H$4)^2</f>
        <v>16.52951349030466</v>
      </c>
      <c r="C62">
        <f>Demographics!I$3*((Demographics!I$2-Demographics!I67)/Demographics!I$4)^2</f>
        <v>66.36371808165981</v>
      </c>
      <c r="D62">
        <f>Demographics!J$3*((Demographics!J$2-Demographics!J67)/Demographics!J$4)^2</f>
        <v>15.26154079873374</v>
      </c>
      <c r="E62">
        <f>Demographics!K$3*((Demographics!K$2-Demographics!K67)/Demographics!K$4)^2</f>
        <v>48.1944350358464</v>
      </c>
      <c r="F62">
        <f>Demographics!L$3*((Demographics!L$2-Demographics!L67)/Demographics!L$4)^2</f>
        <v>18.566308566837556</v>
      </c>
      <c r="G62">
        <f>Demographics!M$3*((Demographics!M$2-Demographics!M67)/Demographics!M$4)^2</f>
        <v>65.00015751518322</v>
      </c>
      <c r="H62">
        <f>Demographics!N$3*((Demographics!N$2-Demographics!N67)/Demographics!N$4)^2</f>
        <v>4.03422016324631</v>
      </c>
      <c r="I62">
        <f>Demographics!O$3*((Demographics!O$2-Demographics!O67)/Demographics!O$4)^2</f>
        <v>1.1359964563416427</v>
      </c>
      <c r="J62">
        <f>Demographics!P$3*((Demographics!P$2-Demographics!P67)/Demographics!P$4)^2</f>
        <v>6.374340615718842</v>
      </c>
      <c r="K62">
        <f>Demographics!Q$3*((Demographics!Q$2-Demographics!Q67)/Demographics!Q$4)^2</f>
        <v>0.35354059980324004</v>
      </c>
      <c r="L62">
        <f>Demographics!R$3*((Demographics!R$2-Demographics!R67)/Demographics!R$4)^2</f>
        <v>5.02650378924241</v>
      </c>
      <c r="M62">
        <f>Demographics!S$3*((Demographics!S$2-Demographics!S67)/Demographics!S$4)^2</f>
        <v>12.677553239623267</v>
      </c>
      <c r="N62">
        <f>Demographics!T$3*((Demographics!T$2-Demographics!T67)/Demographics!T$4)^2</f>
        <v>15.086536904182873</v>
      </c>
      <c r="O62">
        <f>Demographics!U$3*((Demographics!U$2-Demographics!U67)/Demographics!U$4)^2</f>
        <v>21.071023678445876</v>
      </c>
      <c r="P62">
        <f>Demographics!V$3*((Demographics!V$2-Demographics!V67)/Demographics!V$4)^2</f>
        <v>301.3854249616924</v>
      </c>
      <c r="Q62">
        <f>Demographics!W$3*((Demographics!W$2-Demographics!W67)/Demographics!W$4)^2</f>
        <v>19.85508192005271</v>
      </c>
      <c r="R62">
        <f>Demographics!X$3*((Demographics!X$2-Demographics!X67)/Demographics!X$4)^2</f>
        <v>2.941055354100162</v>
      </c>
      <c r="S62">
        <f>Demographics!Y$3*((Demographics!Y$2-Demographics!Y67)/Demographics!Y$4)^2</f>
        <v>0.14184283243711238</v>
      </c>
      <c r="T62">
        <f>Demographics!Z$3*((Demographics!Z$2-Demographics!Z67)/Demographics!Z$4)^2</f>
        <v>75.2744708214723</v>
      </c>
      <c r="U62">
        <f>Demographics!AA$3*((Demographics!AA$2-Demographics!AA67)/Demographics!AA$4)^2</f>
        <v>46.612584657414004</v>
      </c>
      <c r="V62">
        <f>Demographics!AB$3*((Demographics!AB$2-Demographics!AB67)/Demographics!AB$4)^2</f>
        <v>0.5888359989567301</v>
      </c>
    </row>
    <row r="63" spans="1:22" ht="12.75">
      <c r="A63">
        <f>Demographics!G$3*((Demographics!G$2-Demographics!G68)/Demographics!G$4)^2</f>
        <v>0.00019085807752408778</v>
      </c>
      <c r="B63">
        <f>Demographics!H$3*((Demographics!H$2-Demographics!H68)/Demographics!H$4)^2</f>
        <v>10.250118942651774</v>
      </c>
      <c r="C63">
        <f>Demographics!I$3*((Demographics!I$2-Demographics!I68)/Demographics!I$4)^2</f>
        <v>56.05861203394527</v>
      </c>
      <c r="D63">
        <f>Demographics!J$3*((Demographics!J$2-Demographics!J68)/Demographics!J$4)^2</f>
        <v>18.31525052897792</v>
      </c>
      <c r="E63">
        <f>Demographics!K$3*((Demographics!K$2-Demographics!K68)/Demographics!K$4)^2</f>
        <v>71.73458129095211</v>
      </c>
      <c r="F63">
        <f>Demographics!L$3*((Demographics!L$2-Demographics!L68)/Demographics!L$4)^2</f>
        <v>12.000564473865783</v>
      </c>
      <c r="G63">
        <f>Demographics!M$3*((Demographics!M$2-Demographics!M68)/Demographics!M$4)^2</f>
        <v>19.68580182263735</v>
      </c>
      <c r="H63">
        <f>Demographics!N$3*((Demographics!N$2-Demographics!N68)/Demographics!N$4)^2</f>
        <v>6.999970098337279</v>
      </c>
      <c r="I63">
        <f>Demographics!O$3*((Demographics!O$2-Demographics!O68)/Demographics!O$4)^2</f>
        <v>0.6896725900195999</v>
      </c>
      <c r="J63">
        <f>Demographics!P$3*((Demographics!P$2-Demographics!P68)/Demographics!P$4)^2</f>
        <v>4.565933585725971</v>
      </c>
      <c r="K63">
        <f>Demographics!Q$3*((Demographics!Q$2-Demographics!Q68)/Demographics!Q$4)^2</f>
        <v>1.4251538165667088</v>
      </c>
      <c r="L63">
        <f>Demographics!R$3*((Demographics!R$2-Demographics!R68)/Demographics!R$4)^2</f>
        <v>0.2778850861272558</v>
      </c>
      <c r="M63">
        <f>Demographics!S$3*((Demographics!S$2-Demographics!S68)/Demographics!S$4)^2</f>
        <v>10.155281054986546</v>
      </c>
      <c r="N63">
        <f>Demographics!T$3*((Demographics!T$2-Demographics!T68)/Demographics!T$4)^2</f>
        <v>8.391831075709344</v>
      </c>
      <c r="O63">
        <f>Demographics!U$3*((Demographics!U$2-Demographics!U68)/Demographics!U$4)^2</f>
        <v>26.259678422982905</v>
      </c>
      <c r="P63">
        <f>Demographics!V$3*((Demographics!V$2-Demographics!V68)/Demographics!V$4)^2</f>
        <v>246.48555941694582</v>
      </c>
      <c r="Q63">
        <f>Demographics!W$3*((Demographics!W$2-Demographics!W68)/Demographics!W$4)^2</f>
        <v>11.72755456489006</v>
      </c>
      <c r="R63">
        <f>Demographics!X$3*((Demographics!X$2-Demographics!X68)/Demographics!X$4)^2</f>
        <v>12.043369330097441</v>
      </c>
      <c r="S63">
        <f>Demographics!Y$3*((Demographics!Y$2-Demographics!Y68)/Demographics!Y$4)^2</f>
        <v>0.5291967323305589</v>
      </c>
      <c r="T63">
        <f>Demographics!Z$3*((Demographics!Z$2-Demographics!Z68)/Demographics!Z$4)^2</f>
        <v>24.427350050376653</v>
      </c>
      <c r="U63">
        <f>Demographics!AA$3*((Demographics!AA$2-Demographics!AA68)/Demographics!AA$4)^2</f>
        <v>91.44911710363051</v>
      </c>
      <c r="V63">
        <f>Demographics!AB$3*((Demographics!AB$2-Demographics!AB68)/Demographics!AB$4)^2</f>
        <v>0.1252718166382779</v>
      </c>
    </row>
    <row r="64" spans="1:22" ht="12.75">
      <c r="A64">
        <f>Demographics!G$3*((Demographics!G$2-Demographics!G69)/Demographics!G$4)^2</f>
        <v>0.299296002850173</v>
      </c>
      <c r="B64">
        <f>Demographics!H$3*((Demographics!H$2-Demographics!H69)/Demographics!H$4)^2</f>
        <v>18.86912524735685</v>
      </c>
      <c r="C64">
        <f>Demographics!I$3*((Demographics!I$2-Demographics!I69)/Demographics!I$4)^2</f>
        <v>71.74148572905422</v>
      </c>
      <c r="D64">
        <f>Demographics!J$3*((Demographics!J$2-Demographics!J69)/Demographics!J$4)^2</f>
        <v>12.796913547854434</v>
      </c>
      <c r="E64">
        <f>Demographics!K$3*((Demographics!K$2-Demographics!K69)/Demographics!K$4)^2</f>
        <v>97.67524072718605</v>
      </c>
      <c r="F64">
        <f>Demographics!L$3*((Demographics!L$2-Demographics!L69)/Demographics!L$4)^2</f>
        <v>16.64988771019195</v>
      </c>
      <c r="G64">
        <f>Demographics!M$3*((Demographics!M$2-Demographics!M69)/Demographics!M$4)^2</f>
        <v>26.885616641784402</v>
      </c>
      <c r="H64">
        <f>Demographics!N$3*((Demographics!N$2-Demographics!N69)/Demographics!N$4)^2</f>
        <v>1.7659863419957529</v>
      </c>
      <c r="I64">
        <f>Demographics!O$3*((Demographics!O$2-Demographics!O69)/Demographics!O$4)^2</f>
        <v>20.67154197782977</v>
      </c>
      <c r="J64">
        <f>Demographics!P$3*((Demographics!P$2-Demographics!P69)/Demographics!P$4)^2</f>
        <v>19.274602409412104</v>
      </c>
      <c r="K64">
        <f>Demographics!Q$3*((Demographics!Q$2-Demographics!Q69)/Demographics!Q$4)^2</f>
        <v>5.161696627464902</v>
      </c>
      <c r="L64">
        <f>Demographics!R$3*((Demographics!R$2-Demographics!R69)/Demographics!R$4)^2</f>
        <v>1.2658930342286212</v>
      </c>
      <c r="M64">
        <f>Demographics!S$3*((Demographics!S$2-Demographics!S69)/Demographics!S$4)^2</f>
        <v>13.741575959732222</v>
      </c>
      <c r="N64">
        <f>Demographics!T$3*((Demographics!T$2-Demographics!T69)/Demographics!T$4)^2</f>
        <v>20.65326159877591</v>
      </c>
      <c r="O64">
        <f>Demographics!U$3*((Demographics!U$2-Demographics!U69)/Demographics!U$4)^2</f>
        <v>52.577529043873795</v>
      </c>
      <c r="P64">
        <f>Demographics!V$3*((Demographics!V$2-Demographics!V69)/Demographics!V$4)^2</f>
        <v>299.7495321668955</v>
      </c>
      <c r="Q64">
        <f>Demographics!W$3*((Demographics!W$2-Demographics!W69)/Demographics!W$4)^2</f>
        <v>23.844561290917408</v>
      </c>
      <c r="R64">
        <f>Demographics!X$3*((Demographics!X$2-Demographics!X69)/Demographics!X$4)^2</f>
        <v>2.0664727835941124</v>
      </c>
      <c r="S64">
        <f>Demographics!Y$3*((Demographics!Y$2-Demographics!Y69)/Demographics!Y$4)^2</f>
        <v>11.273566842125865</v>
      </c>
      <c r="T64">
        <f>Demographics!Z$3*((Demographics!Z$2-Demographics!Z69)/Demographics!Z$4)^2</f>
        <v>52.14543574935833</v>
      </c>
      <c r="U64">
        <f>Demographics!AA$3*((Demographics!AA$2-Demographics!AA69)/Demographics!AA$4)^2</f>
        <v>113.14175577330332</v>
      </c>
      <c r="V64">
        <f>Demographics!AB$3*((Demographics!AB$2-Demographics!AB69)/Demographics!AB$4)^2</f>
        <v>0.6869427419534258</v>
      </c>
    </row>
    <row r="65" spans="1:22" ht="12.75">
      <c r="A65">
        <f>Demographics!G$3*((Demographics!G$2-Demographics!G70)/Demographics!G$4)^2</f>
        <v>0.3192693006630689</v>
      </c>
      <c r="B65">
        <f>Demographics!H$3*((Demographics!H$2-Demographics!H70)/Demographics!H$4)^2</f>
        <v>7.08122750305226</v>
      </c>
      <c r="C65">
        <f>Demographics!I$3*((Demographics!I$2-Demographics!I70)/Demographics!I$4)^2</f>
        <v>95.68262556917337</v>
      </c>
      <c r="D65">
        <f>Demographics!J$3*((Demographics!J$2-Demographics!J70)/Demographics!J$4)^2</f>
        <v>8.377775412317188</v>
      </c>
      <c r="E65">
        <f>Demographics!K$3*((Demographics!K$2-Demographics!K70)/Demographics!K$4)^2</f>
        <v>76.42569428332351</v>
      </c>
      <c r="F65">
        <f>Demographics!L$3*((Demographics!L$2-Demographics!L70)/Demographics!L$4)^2</f>
        <v>5.746605919818952</v>
      </c>
      <c r="G65">
        <f>Demographics!M$3*((Demographics!M$2-Demographics!M70)/Demographics!M$4)^2</f>
        <v>17.5015272746293</v>
      </c>
      <c r="H65">
        <f>Demographics!N$3*((Demographics!N$2-Demographics!N70)/Demographics!N$4)^2</f>
        <v>3.659892423033217</v>
      </c>
      <c r="I65">
        <f>Demographics!O$3*((Demographics!O$2-Demographics!O70)/Demographics!O$4)^2</f>
        <v>1.5675730735996685</v>
      </c>
      <c r="J65">
        <f>Demographics!P$3*((Demographics!P$2-Demographics!P70)/Demographics!P$4)^2</f>
        <v>20.690235869584832</v>
      </c>
      <c r="K65">
        <f>Demographics!Q$3*((Demographics!Q$2-Demographics!Q70)/Demographics!Q$4)^2</f>
        <v>5.206041010435447</v>
      </c>
      <c r="L65">
        <f>Demographics!R$3*((Demographics!R$2-Demographics!R70)/Demographics!R$4)^2</f>
        <v>2.5738881522584567</v>
      </c>
      <c r="M65">
        <f>Demographics!S$3*((Demographics!S$2-Demographics!S70)/Demographics!S$4)^2</f>
        <v>13.012960534482243</v>
      </c>
      <c r="N65">
        <f>Demographics!T$3*((Demographics!T$2-Demographics!T70)/Demographics!T$4)^2</f>
        <v>19.08765373435178</v>
      </c>
      <c r="O65">
        <f>Demographics!U$3*((Demographics!U$2-Demographics!U70)/Demographics!U$4)^2</f>
        <v>54.73599844483034</v>
      </c>
      <c r="P65">
        <f>Demographics!V$3*((Demographics!V$2-Demographics!V70)/Demographics!V$4)^2</f>
        <v>305.802324839859</v>
      </c>
      <c r="Q65">
        <f>Demographics!W$3*((Demographics!W$2-Demographics!W70)/Demographics!W$4)^2</f>
        <v>24.62226438548175</v>
      </c>
      <c r="R65">
        <f>Demographics!X$3*((Demographics!X$2-Demographics!X70)/Demographics!X$4)^2</f>
        <v>0.12965847833505095</v>
      </c>
      <c r="S65">
        <f>Demographics!Y$3*((Demographics!Y$2-Demographics!Y70)/Demographics!Y$4)^2</f>
        <v>12.992254081411904</v>
      </c>
      <c r="T65">
        <f>Demographics!Z$3*((Demographics!Z$2-Demographics!Z70)/Demographics!Z$4)^2</f>
        <v>24.710705639484107</v>
      </c>
      <c r="U65">
        <f>Demographics!AA$3*((Demographics!AA$2-Demographics!AA70)/Demographics!AA$4)^2</f>
        <v>133.5125194313818</v>
      </c>
      <c r="V65">
        <f>Demographics!AB$3*((Demographics!AB$2-Demographics!AB70)/Demographics!AB$4)^2</f>
        <v>0.10828408238542178</v>
      </c>
    </row>
    <row r="66" spans="1:22" ht="12.75">
      <c r="A66">
        <f>Demographics!G$3*((Demographics!G$2-Demographics!G71)/Demographics!G$4)^2</f>
        <v>0.011911452618278248</v>
      </c>
      <c r="B66">
        <f>Demographics!H$3*((Demographics!H$2-Demographics!H71)/Demographics!H$4)^2</f>
        <v>0.9702021648897468</v>
      </c>
      <c r="C66">
        <f>Demographics!I$3*((Demographics!I$2-Demographics!I71)/Demographics!I$4)^2</f>
        <v>77.58081968575082</v>
      </c>
      <c r="D66">
        <f>Demographics!J$3*((Demographics!J$2-Demographics!J71)/Demographics!J$4)^2</f>
        <v>13.007044091543635</v>
      </c>
      <c r="E66">
        <f>Demographics!K$3*((Demographics!K$2-Demographics!K71)/Demographics!K$4)^2</f>
        <v>66.99360923944025</v>
      </c>
      <c r="F66">
        <f>Demographics!L$3*((Demographics!L$2-Demographics!L71)/Demographics!L$4)^2</f>
        <v>2.592425392913332</v>
      </c>
      <c r="G66">
        <f>Demographics!M$3*((Demographics!M$2-Demographics!M71)/Demographics!M$4)^2</f>
        <v>16.35335074896328</v>
      </c>
      <c r="H66">
        <f>Demographics!N$3*((Demographics!N$2-Demographics!N71)/Demographics!N$4)^2</f>
        <v>3.0620582225030653</v>
      </c>
      <c r="I66">
        <f>Demographics!O$3*((Demographics!O$2-Demographics!O71)/Demographics!O$4)^2</f>
        <v>0.058827748560228925</v>
      </c>
      <c r="J66">
        <f>Demographics!P$3*((Demographics!P$2-Demographics!P71)/Demographics!P$4)^2</f>
        <v>12.699910680372932</v>
      </c>
      <c r="K66">
        <f>Demographics!Q$3*((Demographics!Q$2-Demographics!Q71)/Demographics!Q$4)^2</f>
        <v>1.9889784529163588</v>
      </c>
      <c r="L66">
        <f>Demographics!R$3*((Demographics!R$2-Demographics!R71)/Demographics!R$4)^2</f>
        <v>0.6669274622760063</v>
      </c>
      <c r="M66">
        <f>Demographics!S$3*((Demographics!S$2-Demographics!S71)/Demographics!S$4)^2</f>
        <v>4.899829767686745</v>
      </c>
      <c r="N66">
        <f>Demographics!T$3*((Demographics!T$2-Demographics!T71)/Demographics!T$4)^2</f>
        <v>3.5701312293456433</v>
      </c>
      <c r="O66">
        <f>Demographics!U$3*((Demographics!U$2-Demographics!U71)/Demographics!U$4)^2</f>
        <v>53.45759228931488</v>
      </c>
      <c r="P66">
        <f>Demographics!V$3*((Demographics!V$2-Demographics!V71)/Demographics!V$4)^2</f>
        <v>258.25395207352676</v>
      </c>
      <c r="Q66">
        <f>Demographics!W$3*((Demographics!W$2-Demographics!W71)/Demographics!W$4)^2</f>
        <v>23.0302274323192</v>
      </c>
      <c r="R66">
        <f>Demographics!X$3*((Demographics!X$2-Demographics!X71)/Demographics!X$4)^2</f>
        <v>12.929896437647848</v>
      </c>
      <c r="S66">
        <f>Demographics!Y$3*((Demographics!Y$2-Demographics!Y71)/Demographics!Y$4)^2</f>
        <v>1.2098919472827792</v>
      </c>
      <c r="T66">
        <f>Demographics!Z$3*((Demographics!Z$2-Demographics!Z71)/Demographics!Z$4)^2</f>
        <v>1.6726075083376406</v>
      </c>
      <c r="U66">
        <f>Demographics!AA$3*((Demographics!AA$2-Demographics!AA71)/Demographics!AA$4)^2</f>
        <v>89.30725492785177</v>
      </c>
      <c r="V66">
        <f>Demographics!AB$3*((Demographics!AB$2-Demographics!AB71)/Demographics!AB$4)^2</f>
        <v>0.015617363292030857</v>
      </c>
    </row>
    <row r="67" spans="1:22" ht="12.75">
      <c r="A67">
        <f>Demographics!G$3*((Demographics!G$2-Demographics!G72)/Demographics!G$4)^2</f>
        <v>0.2351390600904509</v>
      </c>
      <c r="B67">
        <f>Demographics!H$3*((Demographics!H$2-Demographics!H72)/Demographics!H$4)^2</f>
        <v>21.522425562315934</v>
      </c>
      <c r="C67">
        <f>Demographics!I$3*((Demographics!I$2-Demographics!I72)/Demographics!I$4)^2</f>
        <v>91.25472965787742</v>
      </c>
      <c r="D67">
        <f>Demographics!J$3*((Demographics!J$2-Demographics!J72)/Demographics!J$4)^2</f>
        <v>16.780316475195647</v>
      </c>
      <c r="E67">
        <f>Demographics!K$3*((Demographics!K$2-Demographics!K72)/Demographics!K$4)^2</f>
        <v>117.5753965219764</v>
      </c>
      <c r="F67">
        <f>Demographics!L$3*((Demographics!L$2-Demographics!L72)/Demographics!L$4)^2</f>
        <v>9.269311863577538</v>
      </c>
      <c r="G67">
        <f>Demographics!M$3*((Demographics!M$2-Demographics!M72)/Demographics!M$4)^2</f>
        <v>11.829361223950102</v>
      </c>
      <c r="H67">
        <f>Demographics!N$3*((Demographics!N$2-Demographics!N72)/Demographics!N$4)^2</f>
        <v>9.762172095835432</v>
      </c>
      <c r="I67">
        <f>Demographics!O$3*((Demographics!O$2-Demographics!O72)/Demographics!O$4)^2</f>
        <v>2.3695182566886523</v>
      </c>
      <c r="J67">
        <f>Demographics!P$3*((Demographics!P$2-Demographics!P72)/Demographics!P$4)^2</f>
        <v>19.213792570118425</v>
      </c>
      <c r="K67">
        <f>Demographics!Q$3*((Demographics!Q$2-Demographics!Q72)/Demographics!Q$4)^2</f>
        <v>4.951144626343737</v>
      </c>
      <c r="L67">
        <f>Demographics!R$3*((Demographics!R$2-Demographics!R72)/Demographics!R$4)^2</f>
        <v>2.7696867573945703</v>
      </c>
      <c r="M67">
        <f>Demographics!S$3*((Demographics!S$2-Demographics!S72)/Demographics!S$4)^2</f>
        <v>11.623454257509728</v>
      </c>
      <c r="N67">
        <f>Demographics!T$3*((Demographics!T$2-Demographics!T72)/Demographics!T$4)^2</f>
        <v>19.632369204113235</v>
      </c>
      <c r="O67">
        <f>Demographics!U$3*((Demographics!U$2-Demographics!U72)/Demographics!U$4)^2</f>
        <v>54.72149348304622</v>
      </c>
      <c r="P67">
        <f>Demographics!V$3*((Demographics!V$2-Demographics!V72)/Demographics!V$4)^2</f>
        <v>312.54236469380004</v>
      </c>
      <c r="Q67">
        <f>Demographics!W$3*((Demographics!W$2-Demographics!W72)/Demographics!W$4)^2</f>
        <v>24.931278028478292</v>
      </c>
      <c r="R67">
        <f>Demographics!X$3*((Demographics!X$2-Demographics!X72)/Demographics!X$4)^2</f>
        <v>6.352608718393507</v>
      </c>
      <c r="S67">
        <f>Demographics!Y$3*((Demographics!Y$2-Demographics!Y72)/Demographics!Y$4)^2</f>
        <v>5.025636484002003</v>
      </c>
      <c r="T67">
        <f>Demographics!Z$3*((Demographics!Z$2-Demographics!Z72)/Demographics!Z$4)^2</f>
        <v>59.566496023996166</v>
      </c>
      <c r="U67">
        <f>Demographics!AA$3*((Demographics!AA$2-Demographics!AA72)/Demographics!AA$4)^2</f>
        <v>150.00090875624696</v>
      </c>
      <c r="V67">
        <f>Demographics!AB$3*((Demographics!AB$2-Demographics!AB72)/Demographics!AB$4)^2</f>
        <v>0.0041984289709784345</v>
      </c>
    </row>
    <row r="68" spans="1:22" ht="12.75">
      <c r="A68">
        <f>Demographics!G$3*((Demographics!G$2-Demographics!G73)/Demographics!G$4)^2</f>
        <v>0.4638786488415204</v>
      </c>
      <c r="B68">
        <f>Demographics!H$3*((Demographics!H$2-Demographics!H73)/Demographics!H$4)^2</f>
        <v>0.18787151571193975</v>
      </c>
      <c r="C68">
        <f>Demographics!I$3*((Demographics!I$2-Demographics!I73)/Demographics!I$4)^2</f>
        <v>63.037360883672456</v>
      </c>
      <c r="D68">
        <f>Demographics!J$3*((Demographics!J$2-Demographics!J73)/Demographics!J$4)^2</f>
        <v>3.856170109405518</v>
      </c>
      <c r="E68">
        <f>Demographics!K$3*((Demographics!K$2-Demographics!K73)/Demographics!K$4)^2</f>
        <v>82.0530906903683</v>
      </c>
      <c r="F68">
        <f>Demographics!L$3*((Demographics!L$2-Demographics!L73)/Demographics!L$4)^2</f>
        <v>3.8927178169706567</v>
      </c>
      <c r="G68">
        <f>Demographics!M$3*((Demographics!M$2-Demographics!M73)/Demographics!M$4)^2</f>
        <v>0.0038432706394881362</v>
      </c>
      <c r="H68">
        <f>Demographics!N$3*((Demographics!N$2-Demographics!N73)/Demographics!N$4)^2</f>
        <v>1.2099381243655816</v>
      </c>
      <c r="I68">
        <f>Demographics!O$3*((Demographics!O$2-Demographics!O73)/Demographics!O$4)^2</f>
        <v>0.9444283003912303</v>
      </c>
      <c r="J68">
        <f>Demographics!P$3*((Demographics!P$2-Demographics!P73)/Demographics!P$4)^2</f>
        <v>19.322038688572274</v>
      </c>
      <c r="K68">
        <f>Demographics!Q$3*((Demographics!Q$2-Demographics!Q73)/Demographics!Q$4)^2</f>
        <v>5.275119575794555</v>
      </c>
      <c r="L68">
        <f>Demographics!R$3*((Demographics!R$2-Demographics!R73)/Demographics!R$4)^2</f>
        <v>2.59346523957897</v>
      </c>
      <c r="M68">
        <f>Demographics!S$3*((Demographics!S$2-Demographics!S73)/Demographics!S$4)^2</f>
        <v>7.766310807659274</v>
      </c>
      <c r="N68">
        <f>Demographics!T$3*((Demographics!T$2-Demographics!T73)/Demographics!T$4)^2</f>
        <v>21.47513796298685</v>
      </c>
      <c r="O68">
        <f>Demographics!U$3*((Demographics!U$2-Demographics!U73)/Demographics!U$4)^2</f>
        <v>54.885315834403784</v>
      </c>
      <c r="P68">
        <f>Demographics!V$3*((Demographics!V$2-Demographics!V73)/Demographics!V$4)^2</f>
        <v>315.5846635029179</v>
      </c>
      <c r="Q68">
        <f>Demographics!W$3*((Demographics!W$2-Demographics!W73)/Demographics!W$4)^2</f>
        <v>25.058434245364896</v>
      </c>
      <c r="R68">
        <f>Demographics!X$3*((Demographics!X$2-Demographics!X73)/Demographics!X$4)^2</f>
        <v>0.8604487939222412</v>
      </c>
      <c r="S68">
        <f>Demographics!Y$3*((Demographics!Y$2-Demographics!Y73)/Demographics!Y$4)^2</f>
        <v>17.570235343852914</v>
      </c>
      <c r="T68">
        <f>Demographics!Z$3*((Demographics!Z$2-Demographics!Z73)/Demographics!Z$4)^2</f>
        <v>20.108533100344502</v>
      </c>
      <c r="U68">
        <f>Demographics!AA$3*((Demographics!AA$2-Demographics!AA73)/Demographics!AA$4)^2</f>
        <v>139.70943882334512</v>
      </c>
      <c r="V68">
        <f>Demographics!AB$3*((Demographics!AB$2-Demographics!AB73)/Demographics!AB$4)^2</f>
        <v>0.0014686960826891867</v>
      </c>
    </row>
    <row r="69" spans="1:22" ht="12.75">
      <c r="A69">
        <f>Demographics!G$3*((Demographics!G$2-Demographics!G74)/Demographics!G$4)^2</f>
        <v>0.42160549325071</v>
      </c>
      <c r="B69">
        <f>Demographics!H$3*((Demographics!H$2-Demographics!H74)/Demographics!H$4)^2</f>
        <v>11.105305652982356</v>
      </c>
      <c r="C69">
        <f>Demographics!I$3*((Demographics!I$2-Demographics!I74)/Demographics!I$4)^2</f>
        <v>93.40029186241641</v>
      </c>
      <c r="D69">
        <f>Demographics!J$3*((Demographics!J$2-Demographics!J74)/Demographics!J$4)^2</f>
        <v>8.274773110445969</v>
      </c>
      <c r="E69">
        <f>Demographics!K$3*((Demographics!K$2-Demographics!K74)/Demographics!K$4)^2</f>
        <v>79.7847982976487</v>
      </c>
      <c r="F69">
        <f>Demographics!L$3*((Demographics!L$2-Demographics!L74)/Demographics!L$4)^2</f>
        <v>5.9883769440163945</v>
      </c>
      <c r="G69">
        <f>Demographics!M$3*((Demographics!M$2-Demographics!M74)/Demographics!M$4)^2</f>
        <v>10.498714121382513</v>
      </c>
      <c r="H69">
        <f>Demographics!N$3*((Demographics!N$2-Demographics!N74)/Demographics!N$4)^2</f>
        <v>0.38962057052883664</v>
      </c>
      <c r="I69">
        <f>Demographics!O$3*((Demographics!O$2-Demographics!O74)/Demographics!O$4)^2</f>
        <v>5.436727192969121</v>
      </c>
      <c r="J69">
        <f>Demographics!P$3*((Demographics!P$2-Demographics!P74)/Demographics!P$4)^2</f>
        <v>22.30938917646644</v>
      </c>
      <c r="K69">
        <f>Demographics!Q$3*((Demographics!Q$2-Demographics!Q74)/Demographics!Q$4)^2</f>
        <v>4.711053698863697</v>
      </c>
      <c r="L69">
        <f>Demographics!R$3*((Demographics!R$2-Demographics!R74)/Demographics!R$4)^2</f>
        <v>2.658696698586051</v>
      </c>
      <c r="M69">
        <f>Demographics!S$3*((Demographics!S$2-Demographics!S74)/Demographics!S$4)^2</f>
        <v>9.242607873205875</v>
      </c>
      <c r="N69">
        <f>Demographics!T$3*((Demographics!T$2-Demographics!T74)/Demographics!T$4)^2</f>
        <v>18.67468819985616</v>
      </c>
      <c r="O69">
        <f>Demographics!U$3*((Demographics!U$2-Demographics!U74)/Demographics!U$4)^2</f>
        <v>54.920640426794776</v>
      </c>
      <c r="P69">
        <f>Demographics!V$3*((Demographics!V$2-Demographics!V74)/Demographics!V$4)^2</f>
        <v>308.48453593424335</v>
      </c>
      <c r="Q69">
        <f>Demographics!W$3*((Demographics!W$2-Demographics!W74)/Demographics!W$4)^2</f>
        <v>24.845546935310466</v>
      </c>
      <c r="R69">
        <f>Demographics!X$3*((Demographics!X$2-Demographics!X74)/Demographics!X$4)^2</f>
        <v>2.3451562076556134</v>
      </c>
      <c r="S69">
        <f>Demographics!Y$3*((Demographics!Y$2-Demographics!Y74)/Demographics!Y$4)^2</f>
        <v>19.509412438226377</v>
      </c>
      <c r="T69">
        <f>Demographics!Z$3*((Demographics!Z$2-Demographics!Z74)/Demographics!Z$4)^2</f>
        <v>31.499664857052565</v>
      </c>
      <c r="U69">
        <f>Demographics!AA$3*((Demographics!AA$2-Demographics!AA74)/Demographics!AA$4)^2</f>
        <v>131.31906478613973</v>
      </c>
      <c r="V69">
        <f>Demographics!AB$3*((Demographics!AB$2-Demographics!AB74)/Demographics!AB$4)^2</f>
        <v>0.00044335662779156613</v>
      </c>
    </row>
    <row r="70" spans="1:22" ht="12.75">
      <c r="A70">
        <f>Demographics!G$3*((Demographics!G$2-Demographics!G75)/Demographics!G$4)^2</f>
        <v>0.1320146236426364</v>
      </c>
      <c r="B70">
        <f>Demographics!H$3*((Demographics!H$2-Demographics!H75)/Demographics!H$4)^2</f>
        <v>55.834070597440395</v>
      </c>
      <c r="C70">
        <f>Demographics!I$3*((Demographics!I$2-Demographics!I75)/Demographics!I$4)^2</f>
        <v>0.10458831660728429</v>
      </c>
      <c r="D70">
        <f>Demographics!J$3*((Demographics!J$2-Demographics!J75)/Demographics!J$4)^2</f>
        <v>39.03920662737143</v>
      </c>
      <c r="E70">
        <f>Demographics!K$3*((Demographics!K$2-Demographics!K75)/Demographics!K$4)^2</f>
        <v>112.77478509363621</v>
      </c>
      <c r="F70">
        <f>Demographics!L$3*((Demographics!L$2-Demographics!L75)/Demographics!L$4)^2</f>
        <v>43.82557284637809</v>
      </c>
      <c r="G70">
        <f>Demographics!M$3*((Demographics!M$2-Demographics!M75)/Demographics!M$4)^2</f>
        <v>73.50202568425826</v>
      </c>
      <c r="H70">
        <f>Demographics!N$3*((Demographics!N$2-Demographics!N75)/Demographics!N$4)^2</f>
        <v>33.21696477524788</v>
      </c>
      <c r="I70">
        <f>Demographics!O$3*((Demographics!O$2-Demographics!O75)/Demographics!O$4)^2</f>
        <v>18.689796030947335</v>
      </c>
      <c r="J70">
        <f>Demographics!P$3*((Demographics!P$2-Demographics!P75)/Demographics!P$4)^2</f>
        <v>11.607435701889756</v>
      </c>
      <c r="K70">
        <f>Demographics!Q$3*((Demographics!Q$2-Demographics!Q75)/Demographics!Q$4)^2</f>
        <v>4.700099233076083</v>
      </c>
      <c r="L70">
        <f>Demographics!R$3*((Demographics!R$2-Demographics!R75)/Demographics!R$4)^2</f>
        <v>2.8534833379955358</v>
      </c>
      <c r="M70">
        <f>Demographics!S$3*((Demographics!S$2-Demographics!S75)/Demographics!S$4)^2</f>
        <v>12.989996823237648</v>
      </c>
      <c r="N70">
        <f>Demographics!T$3*((Demographics!T$2-Demographics!T75)/Demographics!T$4)^2</f>
        <v>15.847280838536983</v>
      </c>
      <c r="O70">
        <f>Demographics!U$3*((Demographics!U$2-Demographics!U75)/Demographics!U$4)^2</f>
        <v>42.21924249295596</v>
      </c>
      <c r="P70">
        <f>Demographics!V$3*((Demographics!V$2-Demographics!V75)/Demographics!V$4)^2</f>
        <v>312.6808414966214</v>
      </c>
      <c r="Q70">
        <f>Demographics!W$3*((Demographics!W$2-Demographics!W75)/Demographics!W$4)^2</f>
        <v>23.355552808790296</v>
      </c>
      <c r="R70">
        <f>Demographics!X$3*((Demographics!X$2-Demographics!X75)/Demographics!X$4)^2</f>
        <v>51.23052204180649</v>
      </c>
      <c r="S70">
        <f>Demographics!Y$3*((Demographics!Y$2-Demographics!Y75)/Demographics!Y$4)^2</f>
        <v>5.62895702632579</v>
      </c>
      <c r="T70">
        <f>Demographics!Z$3*((Demographics!Z$2-Demographics!Z75)/Demographics!Z$4)^2</f>
        <v>73.02166269349337</v>
      </c>
      <c r="U70">
        <f>Demographics!AA$3*((Demographics!AA$2-Demographics!AA75)/Demographics!AA$4)^2</f>
        <v>112.02664931677963</v>
      </c>
      <c r="V70">
        <f>Demographics!AB$3*((Demographics!AB$2-Demographics!AB75)/Demographics!AB$4)^2</f>
        <v>6.136688836434873</v>
      </c>
    </row>
    <row r="71" spans="1:22" ht="12.75">
      <c r="A71">
        <f>Demographics!G$3*((Demographics!G$2-Demographics!G76)/Demographics!G$4)^2</f>
        <v>0.01615422768163875</v>
      </c>
      <c r="B71">
        <f>Demographics!H$3*((Demographics!H$2-Demographics!H76)/Demographics!H$4)^2</f>
        <v>2.630188556322412</v>
      </c>
      <c r="C71">
        <f>Demographics!I$3*((Demographics!I$2-Demographics!I76)/Demographics!I$4)^2</f>
        <v>5.614095927288327</v>
      </c>
      <c r="D71">
        <f>Demographics!J$3*((Demographics!J$2-Demographics!J76)/Demographics!J$4)^2</f>
        <v>10.879954615912762</v>
      </c>
      <c r="E71">
        <f>Demographics!K$3*((Demographics!K$2-Demographics!K76)/Demographics!K$4)^2</f>
        <v>40.31703246717527</v>
      </c>
      <c r="F71">
        <f>Demographics!L$3*((Demographics!L$2-Demographics!L76)/Demographics!L$4)^2</f>
        <v>8.058215683416421</v>
      </c>
      <c r="G71">
        <f>Demographics!M$3*((Demographics!M$2-Demographics!M76)/Demographics!M$4)^2</f>
        <v>3.3941492748756694</v>
      </c>
      <c r="H71">
        <f>Demographics!N$3*((Demographics!N$2-Demographics!N76)/Demographics!N$4)^2</f>
        <v>7.4811652841622305</v>
      </c>
      <c r="I71">
        <f>Demographics!O$3*((Demographics!O$2-Demographics!O76)/Demographics!O$4)^2</f>
        <v>0.06980776589796987</v>
      </c>
      <c r="J71">
        <f>Demographics!P$3*((Demographics!P$2-Demographics!P76)/Demographics!P$4)^2</f>
        <v>0.6916112769512138</v>
      </c>
      <c r="K71">
        <f>Demographics!Q$3*((Demographics!Q$2-Demographics!Q76)/Demographics!Q$4)^2</f>
        <v>2.533191634240803</v>
      </c>
      <c r="L71">
        <f>Demographics!R$3*((Demographics!R$2-Demographics!R76)/Demographics!R$4)^2</f>
        <v>1.1771887664376897</v>
      </c>
      <c r="M71">
        <f>Demographics!S$3*((Demographics!S$2-Demographics!S76)/Demographics!S$4)^2</f>
        <v>10.72591127994165</v>
      </c>
      <c r="N71">
        <f>Demographics!T$3*((Demographics!T$2-Demographics!T76)/Demographics!T$4)^2</f>
        <v>11.205936321751086</v>
      </c>
      <c r="O71">
        <f>Demographics!U$3*((Demographics!U$2-Demographics!U76)/Demographics!U$4)^2</f>
        <v>11.00789735080818</v>
      </c>
      <c r="P71">
        <f>Demographics!V$3*((Demographics!V$2-Demographics!V76)/Demographics!V$4)^2</f>
        <v>216.64989625603093</v>
      </c>
      <c r="Q71">
        <f>Demographics!W$3*((Demographics!W$2-Demographics!W76)/Demographics!W$4)^2</f>
        <v>0.12360698886926794</v>
      </c>
      <c r="R71">
        <f>Demographics!X$3*((Demographics!X$2-Demographics!X76)/Demographics!X$4)^2</f>
        <v>46.30111250767355</v>
      </c>
      <c r="S71">
        <f>Demographics!Y$3*((Demographics!Y$2-Demographics!Y76)/Demographics!Y$4)^2</f>
        <v>1.081539505975929</v>
      </c>
      <c r="T71">
        <f>Demographics!Z$3*((Demographics!Z$2-Demographics!Z76)/Demographics!Z$4)^2</f>
        <v>10.244600862780603</v>
      </c>
      <c r="U71">
        <f>Demographics!AA$3*((Demographics!AA$2-Demographics!AA76)/Demographics!AA$4)^2</f>
        <v>83.58241862946379</v>
      </c>
      <c r="V71">
        <f>Demographics!AB$3*((Demographics!AB$2-Demographics!AB76)/Demographics!AB$4)^2</f>
        <v>0</v>
      </c>
    </row>
    <row r="72" spans="1:22" ht="12.75">
      <c r="A72">
        <f>Demographics!G$3*((Demographics!G$2-Demographics!G77)/Demographics!G$4)^2</f>
        <v>0.5180670742121596</v>
      </c>
      <c r="B72">
        <f>Demographics!H$3*((Demographics!H$2-Demographics!H77)/Demographics!H$4)^2</f>
        <v>48.45331041070689</v>
      </c>
      <c r="C72">
        <f>Demographics!I$3*((Demographics!I$2-Demographics!I77)/Demographics!I$4)^2</f>
        <v>4.790923838656996</v>
      </c>
      <c r="D72">
        <f>Demographics!J$3*((Demographics!J$2-Demographics!J77)/Demographics!J$4)^2</f>
        <v>49.97623467366355</v>
      </c>
      <c r="E72">
        <f>Demographics!K$3*((Demographics!K$2-Demographics!K77)/Demographics!K$4)^2</f>
        <v>137.65390826644972</v>
      </c>
      <c r="F72">
        <f>Demographics!L$3*((Demographics!L$2-Demographics!L77)/Demographics!L$4)^2</f>
        <v>56.909026158946546</v>
      </c>
      <c r="G72">
        <f>Demographics!M$3*((Demographics!M$2-Demographics!M77)/Demographics!M$4)^2</f>
        <v>61.994582277640404</v>
      </c>
      <c r="H72">
        <f>Demographics!N$3*((Demographics!N$2-Demographics!N77)/Demographics!N$4)^2</f>
        <v>25.2706902368414</v>
      </c>
      <c r="I72">
        <f>Demographics!O$3*((Demographics!O$2-Demographics!O77)/Demographics!O$4)^2</f>
        <v>14.408593714906573</v>
      </c>
      <c r="J72">
        <f>Demographics!P$3*((Demographics!P$2-Demographics!P77)/Demographics!P$4)^2</f>
        <v>18.081225062535957</v>
      </c>
      <c r="K72">
        <f>Demographics!Q$3*((Demographics!Q$2-Demographics!Q77)/Demographics!Q$4)^2</f>
        <v>5.3665307019701745</v>
      </c>
      <c r="L72">
        <f>Demographics!R$3*((Demographics!R$2-Demographics!R77)/Demographics!R$4)^2</f>
        <v>2.9104030185669</v>
      </c>
      <c r="M72">
        <f>Demographics!S$3*((Demographics!S$2-Demographics!S77)/Demographics!S$4)^2</f>
        <v>12.84050857545139</v>
      </c>
      <c r="N72">
        <f>Demographics!T$3*((Demographics!T$2-Demographics!T77)/Demographics!T$4)^2</f>
        <v>21.874465355436527</v>
      </c>
      <c r="O72">
        <f>Demographics!U$3*((Demographics!U$2-Demographics!U77)/Demographics!U$4)^2</f>
        <v>52.858708120673505</v>
      </c>
      <c r="P72">
        <f>Demographics!V$3*((Demographics!V$2-Demographics!V77)/Demographics!V$4)^2</f>
        <v>316.59162481026607</v>
      </c>
      <c r="Q72">
        <f>Demographics!W$3*((Demographics!W$2-Demographics!W77)/Demographics!W$4)^2</f>
        <v>25.026609232596837</v>
      </c>
      <c r="R72">
        <f>Demographics!X$3*((Demographics!X$2-Demographics!X77)/Demographics!X$4)^2</f>
        <v>18.278063914623843</v>
      </c>
      <c r="S72">
        <f>Demographics!Y$3*((Demographics!Y$2-Demographics!Y77)/Demographics!Y$4)^2</f>
        <v>0.007107863368926718</v>
      </c>
      <c r="T72">
        <f>Demographics!Z$3*((Demographics!Z$2-Demographics!Z77)/Demographics!Z$4)^2</f>
        <v>124.35214117614663</v>
      </c>
      <c r="U72">
        <f>Demographics!AA$3*((Demographics!AA$2-Demographics!AA77)/Demographics!AA$4)^2</f>
        <v>110.1714346809738</v>
      </c>
      <c r="V72">
        <f>Demographics!AB$3*((Demographics!AB$2-Demographics!AB77)/Demographics!AB$4)^2</f>
        <v>5.897581182770886</v>
      </c>
    </row>
    <row r="73" spans="1:22" ht="12.75">
      <c r="A73">
        <f>Demographics!G$3*((Demographics!G$2-Demographics!G78)/Demographics!G$4)^2</f>
        <v>0.0006183801711780522</v>
      </c>
      <c r="B73">
        <f>Demographics!H$3*((Demographics!H$2-Demographics!H78)/Demographics!H$4)^2</f>
        <v>62.00273924808174</v>
      </c>
      <c r="C73">
        <f>Demographics!I$3*((Demographics!I$2-Demographics!I78)/Demographics!I$4)^2</f>
        <v>3.3541294336173464</v>
      </c>
      <c r="D73">
        <f>Demographics!J$3*((Demographics!J$2-Demographics!J78)/Demographics!J$4)^2</f>
        <v>33.56439599849791</v>
      </c>
      <c r="E73">
        <f>Demographics!K$3*((Demographics!K$2-Demographics!K78)/Demographics!K$4)^2</f>
        <v>123.735053562982</v>
      </c>
      <c r="F73">
        <f>Demographics!L$3*((Demographics!L$2-Demographics!L78)/Demographics!L$4)^2</f>
        <v>62.053625545856846</v>
      </c>
      <c r="G73">
        <f>Demographics!M$3*((Demographics!M$2-Demographics!M78)/Demographics!M$4)^2</f>
        <v>84.52087565502674</v>
      </c>
      <c r="H73">
        <f>Demographics!N$3*((Demographics!N$2-Demographics!N78)/Demographics!N$4)^2</f>
        <v>25.767858289937656</v>
      </c>
      <c r="I73">
        <f>Demographics!O$3*((Demographics!O$2-Demographics!O78)/Demographics!O$4)^2</f>
        <v>9.86841854406721</v>
      </c>
      <c r="J73">
        <f>Demographics!P$3*((Demographics!P$2-Demographics!P78)/Demographics!P$4)^2</f>
        <v>13.96431073901386</v>
      </c>
      <c r="K73">
        <f>Demographics!Q$3*((Demographics!Q$2-Demographics!Q78)/Demographics!Q$4)^2</f>
        <v>3.6662878190942734</v>
      </c>
      <c r="L73">
        <f>Demographics!R$3*((Demographics!R$2-Demographics!R78)/Demographics!R$4)^2</f>
        <v>2.6289378357595385</v>
      </c>
      <c r="M73">
        <f>Demographics!S$3*((Demographics!S$2-Demographics!S78)/Demographics!S$4)^2</f>
        <v>13.209769621344588</v>
      </c>
      <c r="N73">
        <f>Demographics!T$3*((Demographics!T$2-Demographics!T78)/Demographics!T$4)^2</f>
        <v>17.24599068992095</v>
      </c>
      <c r="O73">
        <f>Demographics!U$3*((Demographics!U$2-Demographics!U78)/Demographics!U$4)^2</f>
        <v>42.52663830191221</v>
      </c>
      <c r="P73">
        <f>Demographics!V$3*((Demographics!V$2-Demographics!V78)/Demographics!V$4)^2</f>
        <v>308.88881652521354</v>
      </c>
      <c r="Q73">
        <f>Demographics!W$3*((Demographics!W$2-Demographics!W78)/Demographics!W$4)^2</f>
        <v>23.144568479244082</v>
      </c>
      <c r="R73">
        <f>Demographics!X$3*((Demographics!X$2-Demographics!X78)/Demographics!X$4)^2</f>
        <v>11.058571577677744</v>
      </c>
      <c r="S73">
        <f>Demographics!Y$3*((Demographics!Y$2-Demographics!Y78)/Demographics!Y$4)^2</f>
        <v>6.033746748856809</v>
      </c>
      <c r="T73">
        <f>Demographics!Z$3*((Demographics!Z$2-Demographics!Z78)/Demographics!Z$4)^2</f>
        <v>143.61363021079825</v>
      </c>
      <c r="U73">
        <f>Demographics!AA$3*((Demographics!AA$2-Demographics!AA78)/Demographics!AA$4)^2</f>
        <v>97.43393693102504</v>
      </c>
      <c r="V73">
        <f>Demographics!AB$3*((Demographics!AB$2-Demographics!AB78)/Demographics!AB$4)^2</f>
        <v>2.676921775818704</v>
      </c>
    </row>
    <row r="74" spans="1:22" ht="12.75">
      <c r="A74">
        <f>Demographics!G$3*((Demographics!G$2-Demographics!G79)/Demographics!G$4)^2</f>
        <v>0.2570648360364184</v>
      </c>
      <c r="B74">
        <f>Demographics!H$3*((Demographics!H$2-Demographics!H79)/Demographics!H$4)^2</f>
        <v>4.689735818879976</v>
      </c>
      <c r="C74">
        <f>Demographics!I$3*((Demographics!I$2-Demographics!I79)/Demographics!I$4)^2</f>
        <v>28.063657788258215</v>
      </c>
      <c r="D74">
        <f>Demographics!J$3*((Demographics!J$2-Demographics!J79)/Demographics!J$4)^2</f>
        <v>16.196686759791092</v>
      </c>
      <c r="E74">
        <f>Demographics!K$3*((Demographics!K$2-Demographics!K79)/Demographics!K$4)^2</f>
        <v>95.96915991661474</v>
      </c>
      <c r="F74">
        <f>Demographics!L$3*((Demographics!L$2-Demographics!L79)/Demographics!L$4)^2</f>
        <v>6.231072430430723</v>
      </c>
      <c r="G74">
        <f>Demographics!M$3*((Demographics!M$2-Demographics!M79)/Demographics!M$4)^2</f>
        <v>0.506221670034965</v>
      </c>
      <c r="H74">
        <f>Demographics!N$3*((Demographics!N$2-Demographics!N79)/Demographics!N$4)^2</f>
        <v>0.2923900860441374</v>
      </c>
      <c r="I74">
        <f>Demographics!O$3*((Demographics!O$2-Demographics!O79)/Demographics!O$4)^2</f>
        <v>2.1600310586267253</v>
      </c>
      <c r="J74">
        <f>Demographics!P$3*((Demographics!P$2-Demographics!P79)/Demographics!P$4)^2</f>
        <v>22.90598688892576</v>
      </c>
      <c r="K74">
        <f>Demographics!Q$3*((Demographics!Q$2-Demographics!Q79)/Demographics!Q$4)^2</f>
        <v>5.7130106887772145</v>
      </c>
      <c r="L74">
        <f>Demographics!R$3*((Demographics!R$2-Demographics!R79)/Demographics!R$4)^2</f>
        <v>2.563550997883611</v>
      </c>
      <c r="M74">
        <f>Demographics!S$3*((Demographics!S$2-Demographics!S79)/Demographics!S$4)^2</f>
        <v>12.300306076984066</v>
      </c>
      <c r="N74">
        <f>Demographics!T$3*((Demographics!T$2-Demographics!T79)/Demographics!T$4)^2</f>
        <v>21.18812952311327</v>
      </c>
      <c r="O74">
        <f>Demographics!U$3*((Demographics!U$2-Demographics!U79)/Demographics!U$4)^2</f>
        <v>54.96706263619895</v>
      </c>
      <c r="P74">
        <f>Demographics!V$3*((Demographics!V$2-Demographics!V79)/Demographics!V$4)^2</f>
        <v>318.6264849346718</v>
      </c>
      <c r="Q74">
        <f>Demographics!W$3*((Demographics!W$2-Demographics!W79)/Demographics!W$4)^2</f>
        <v>25.755874879274458</v>
      </c>
      <c r="R74">
        <f>Demographics!X$3*((Demographics!X$2-Demographics!X79)/Demographics!X$4)^2</f>
        <v>3.483204233154423</v>
      </c>
      <c r="S74">
        <f>Demographics!Y$3*((Demographics!Y$2-Demographics!Y79)/Demographics!Y$4)^2</f>
        <v>15.985540631938811</v>
      </c>
      <c r="T74">
        <f>Demographics!Z$3*((Demographics!Z$2-Demographics!Z79)/Demographics!Z$4)^2</f>
        <v>31.863215504203545</v>
      </c>
      <c r="U74">
        <f>Demographics!AA$3*((Demographics!AA$2-Demographics!AA79)/Demographics!AA$4)^2</f>
        <v>94.38300265652856</v>
      </c>
      <c r="V74">
        <f>Demographics!AB$3*((Demographics!AB$2-Demographics!AB79)/Demographics!AB$4)^2</f>
        <v>0.2995223368100682</v>
      </c>
    </row>
    <row r="75" spans="1:22" ht="12.75">
      <c r="A75">
        <f>Demographics!G$3*((Demographics!G$2-Demographics!G80)/Demographics!G$4)^2</f>
        <v>1.070715723490907</v>
      </c>
      <c r="B75">
        <f>Demographics!H$3*((Demographics!H$2-Demographics!H80)/Demographics!H$4)^2</f>
        <v>3.7439259141243006</v>
      </c>
      <c r="C75">
        <f>Demographics!I$3*((Demographics!I$2-Demographics!I80)/Demographics!I$4)^2</f>
        <v>24.794629595975536</v>
      </c>
      <c r="D75">
        <f>Demographics!J$3*((Demographics!J$2-Demographics!J80)/Demographics!J$4)^2</f>
        <v>5.492498915468852</v>
      </c>
      <c r="E75">
        <f>Demographics!K$3*((Demographics!K$2-Demographics!K80)/Demographics!K$4)^2</f>
        <v>65.00216282957072</v>
      </c>
      <c r="F75">
        <f>Demographics!L$3*((Demographics!L$2-Demographics!L80)/Demographics!L$4)^2</f>
        <v>3.2757059823892085</v>
      </c>
      <c r="G75">
        <f>Demographics!M$3*((Demographics!M$2-Demographics!M80)/Demographics!M$4)^2</f>
        <v>1.8964212024842912</v>
      </c>
      <c r="H75">
        <f>Demographics!N$3*((Demographics!N$2-Demographics!N80)/Demographics!N$4)^2</f>
        <v>0.06749544293379617</v>
      </c>
      <c r="I75">
        <f>Demographics!O$3*((Demographics!O$2-Demographics!O80)/Demographics!O$4)^2</f>
        <v>4.309195375407949</v>
      </c>
      <c r="J75">
        <f>Demographics!P$3*((Demographics!P$2-Demographics!P80)/Demographics!P$4)^2</f>
        <v>11.075576349964091</v>
      </c>
      <c r="K75">
        <f>Demographics!Q$3*((Demographics!Q$2-Demographics!Q80)/Demographics!Q$4)^2</f>
        <v>3.5683849126443388</v>
      </c>
      <c r="L75">
        <f>Demographics!R$3*((Demographics!R$2-Demographics!R80)/Demographics!R$4)^2</f>
        <v>0.06066865752745437</v>
      </c>
      <c r="M75">
        <f>Demographics!S$3*((Demographics!S$2-Demographics!S80)/Demographics!S$4)^2</f>
        <v>12.656799046726436</v>
      </c>
      <c r="N75">
        <f>Demographics!T$3*((Demographics!T$2-Demographics!T80)/Demographics!T$4)^2</f>
        <v>11.605745302007453</v>
      </c>
      <c r="O75">
        <f>Demographics!U$3*((Demographics!U$2-Demographics!U80)/Demographics!U$4)^2</f>
        <v>53.88792916470689</v>
      </c>
      <c r="P75">
        <f>Demographics!V$3*((Demographics!V$2-Demographics!V80)/Demographics!V$4)^2</f>
        <v>281.3614244320694</v>
      </c>
      <c r="Q75">
        <f>Demographics!W$3*((Demographics!W$2-Demographics!W80)/Demographics!W$4)^2</f>
        <v>22.400855429129404</v>
      </c>
      <c r="R75">
        <f>Demographics!X$3*((Demographics!X$2-Demographics!X80)/Demographics!X$4)^2</f>
        <v>1.7623001048781157</v>
      </c>
      <c r="S75">
        <f>Demographics!Y$3*((Demographics!Y$2-Demographics!Y80)/Demographics!Y$4)^2</f>
        <v>5.183723204401201</v>
      </c>
      <c r="T75">
        <f>Demographics!Z$3*((Demographics!Z$2-Demographics!Z80)/Demographics!Z$4)^2</f>
        <v>20.615638366822953</v>
      </c>
      <c r="U75">
        <f>Demographics!AA$3*((Demographics!AA$2-Demographics!AA80)/Demographics!AA$4)^2</f>
        <v>41.4370746225037</v>
      </c>
      <c r="V75">
        <f>Demographics!AB$3*((Demographics!AB$2-Demographics!AB80)/Demographics!AB$4)^2</f>
        <v>0.0029849530603003856</v>
      </c>
    </row>
    <row r="76" spans="1:22" ht="12.75">
      <c r="A76">
        <f>Demographics!G$3*((Demographics!G$2-Demographics!G81)/Demographics!G$4)^2</f>
        <v>0.0256818629116411</v>
      </c>
      <c r="B76">
        <f>Demographics!H$3*((Demographics!H$2-Demographics!H81)/Demographics!H$4)^2</f>
        <v>3.1903321602636217</v>
      </c>
      <c r="C76">
        <f>Demographics!I$3*((Demographics!I$2-Demographics!I81)/Demographics!I$4)^2</f>
        <v>20.887961865420703</v>
      </c>
      <c r="D76">
        <f>Demographics!J$3*((Demographics!J$2-Demographics!J81)/Demographics!J$4)^2</f>
        <v>12.657307652140315</v>
      </c>
      <c r="E76">
        <f>Demographics!K$3*((Demographics!K$2-Demographics!K81)/Demographics!K$4)^2</f>
        <v>107.93537588218052</v>
      </c>
      <c r="F76">
        <f>Demographics!L$3*((Demographics!L$2-Demographics!L81)/Demographics!L$4)^2</f>
        <v>14.514019777927299</v>
      </c>
      <c r="G76">
        <f>Demographics!M$3*((Demographics!M$2-Demographics!M81)/Demographics!M$4)^2</f>
        <v>5.948668418207831</v>
      </c>
      <c r="H76">
        <f>Demographics!N$3*((Demographics!N$2-Demographics!N81)/Demographics!N$4)^2</f>
        <v>0.5715390616236575</v>
      </c>
      <c r="I76">
        <f>Demographics!O$3*((Demographics!O$2-Demographics!O81)/Demographics!O$4)^2</f>
        <v>2.1788495570557442</v>
      </c>
      <c r="J76">
        <f>Demographics!P$3*((Demographics!P$2-Demographics!P81)/Demographics!P$4)^2</f>
        <v>22.487783180977825</v>
      </c>
      <c r="K76">
        <f>Demographics!Q$3*((Demographics!Q$2-Demographics!Q81)/Demographics!Q$4)^2</f>
        <v>6.416136558599993</v>
      </c>
      <c r="L76">
        <f>Demographics!R$3*((Demographics!R$2-Demographics!R81)/Demographics!R$4)^2</f>
        <v>2.69097199744515</v>
      </c>
      <c r="M76">
        <f>Demographics!S$3*((Demographics!S$2-Demographics!S81)/Demographics!S$4)^2</f>
        <v>13.347292683849002</v>
      </c>
      <c r="N76">
        <f>Demographics!T$3*((Demographics!T$2-Demographics!T81)/Demographics!T$4)^2</f>
        <v>24.016607643006108</v>
      </c>
      <c r="O76">
        <f>Demographics!U$3*((Demographics!U$2-Demographics!U81)/Demographics!U$4)^2</f>
        <v>55.522256458164826</v>
      </c>
      <c r="P76">
        <f>Demographics!V$3*((Demographics!V$2-Demographics!V81)/Demographics!V$4)^2</f>
        <v>322.0112012355115</v>
      </c>
      <c r="Q76">
        <f>Demographics!W$3*((Demographics!W$2-Demographics!W81)/Demographics!W$4)^2</f>
        <v>25.74144198542569</v>
      </c>
      <c r="R76">
        <f>Demographics!X$3*((Demographics!X$2-Demographics!X81)/Demographics!X$4)^2</f>
        <v>1.224618320015183</v>
      </c>
      <c r="S76">
        <f>Demographics!Y$3*((Demographics!Y$2-Demographics!Y81)/Demographics!Y$4)^2</f>
        <v>14.113603125212688</v>
      </c>
      <c r="T76">
        <f>Demographics!Z$3*((Demographics!Z$2-Demographics!Z81)/Demographics!Z$4)^2</f>
        <v>72.07758762834983</v>
      </c>
      <c r="U76">
        <f>Demographics!AA$3*((Demographics!AA$2-Demographics!AA81)/Demographics!AA$4)^2</f>
        <v>121.28048240326993</v>
      </c>
      <c r="V76">
        <f>Demographics!AB$3*((Demographics!AB$2-Demographics!AB81)/Demographics!AB$4)^2</f>
        <v>0.6097924377887503</v>
      </c>
    </row>
    <row r="77" spans="1:22" ht="12.75">
      <c r="A77">
        <f>Demographics!G$3*((Demographics!G$2-Demographics!G82)/Demographics!G$4)^2</f>
        <v>0.030300628387724016</v>
      </c>
      <c r="B77">
        <f>Demographics!H$3*((Demographics!H$2-Demographics!H82)/Demographics!H$4)^2</f>
        <v>11.985496786470549</v>
      </c>
      <c r="C77">
        <f>Demographics!I$3*((Demographics!I$2-Demographics!I82)/Demographics!I$4)^2</f>
        <v>71.79179034492718</v>
      </c>
      <c r="D77">
        <f>Demographics!J$3*((Demographics!J$2-Demographics!J82)/Demographics!J$4)^2</f>
        <v>25.93781821784416</v>
      </c>
      <c r="E77">
        <f>Demographics!K$3*((Demographics!K$2-Demographics!K82)/Demographics!K$4)^2</f>
        <v>101.96189262898034</v>
      </c>
      <c r="F77">
        <f>Demographics!L$3*((Demographics!L$2-Demographics!L82)/Demographics!L$4)^2</f>
        <v>20.71860311144411</v>
      </c>
      <c r="G77">
        <f>Demographics!M$3*((Demographics!M$2-Demographics!M82)/Demographics!M$4)^2</f>
        <v>24.008912886865666</v>
      </c>
      <c r="H77">
        <f>Demographics!N$3*((Demographics!N$2-Demographics!N82)/Demographics!N$4)^2</f>
        <v>5.66518724276821</v>
      </c>
      <c r="I77">
        <f>Demographics!O$3*((Demographics!O$2-Demographics!O82)/Demographics!O$4)^2</f>
        <v>0.0516332081429226</v>
      </c>
      <c r="J77">
        <f>Demographics!P$3*((Demographics!P$2-Demographics!P82)/Demographics!P$4)^2</f>
        <v>17.65218836257283</v>
      </c>
      <c r="K77">
        <f>Demographics!Q$3*((Demographics!Q$2-Demographics!Q82)/Demographics!Q$4)^2</f>
        <v>4.3104158907713135</v>
      </c>
      <c r="L77">
        <f>Demographics!R$3*((Demographics!R$2-Demographics!R82)/Demographics!R$4)^2</f>
        <v>1.1766419573720506</v>
      </c>
      <c r="M77">
        <f>Demographics!S$3*((Demographics!S$2-Demographics!S82)/Demographics!S$4)^2</f>
        <v>13.351543717440892</v>
      </c>
      <c r="N77">
        <f>Demographics!T$3*((Demographics!T$2-Demographics!T82)/Demographics!T$4)^2</f>
        <v>17.366794851656724</v>
      </c>
      <c r="O77">
        <f>Demographics!U$3*((Demographics!U$2-Demographics!U82)/Demographics!U$4)^2</f>
        <v>54.78004182400619</v>
      </c>
      <c r="P77">
        <f>Demographics!V$3*((Demographics!V$2-Demographics!V82)/Demographics!V$4)^2</f>
        <v>304.27405074414213</v>
      </c>
      <c r="Q77">
        <f>Demographics!W$3*((Demographics!W$2-Demographics!W82)/Demographics!W$4)^2</f>
        <v>24.187121753635285</v>
      </c>
      <c r="R77">
        <f>Demographics!X$3*((Demographics!X$2-Demographics!X82)/Demographics!X$4)^2</f>
        <v>1.2383961707629998</v>
      </c>
      <c r="S77">
        <f>Demographics!Y$3*((Demographics!Y$2-Demographics!Y82)/Demographics!Y$4)^2</f>
        <v>0.7447131929155393</v>
      </c>
      <c r="T77">
        <f>Demographics!Z$3*((Demographics!Z$2-Demographics!Z82)/Demographics!Z$4)^2</f>
        <v>86.16123338983778</v>
      </c>
      <c r="U77">
        <f>Demographics!AA$3*((Demographics!AA$2-Demographics!AA82)/Demographics!AA$4)^2</f>
        <v>80.64159966447592</v>
      </c>
      <c r="V77">
        <f>Demographics!AB$3*((Demographics!AB$2-Demographics!AB82)/Demographics!AB$4)^2</f>
        <v>0.5966859548731843</v>
      </c>
    </row>
    <row r="78" spans="1:22" ht="12.75">
      <c r="A78">
        <f>Demographics!G$3*((Demographics!G$2-Demographics!G83)/Demographics!G$4)^2</f>
        <v>1.1701298789116548</v>
      </c>
      <c r="B78">
        <f>Demographics!H$3*((Demographics!H$2-Demographics!H83)/Demographics!H$4)^2</f>
        <v>0.4639146718313603</v>
      </c>
      <c r="C78">
        <f>Demographics!I$3*((Demographics!I$2-Demographics!I83)/Demographics!I$4)^2</f>
        <v>0.7740785061782718</v>
      </c>
      <c r="D78">
        <f>Demographics!J$3*((Demographics!J$2-Demographics!J83)/Demographics!J$4)^2</f>
        <v>2.591421840679631</v>
      </c>
      <c r="E78">
        <f>Demographics!K$3*((Demographics!K$2-Demographics!K83)/Demographics!K$4)^2</f>
        <v>68.93259228824701</v>
      </c>
      <c r="F78">
        <f>Demographics!L$3*((Demographics!L$2-Demographics!L83)/Demographics!L$4)^2</f>
        <v>0.197329457717489</v>
      </c>
      <c r="G78">
        <f>Demographics!M$3*((Demographics!M$2-Demographics!M83)/Demographics!M$4)^2</f>
        <v>1.8252590603152579</v>
      </c>
      <c r="H78">
        <f>Demographics!N$3*((Demographics!N$2-Demographics!N83)/Demographics!N$4)^2</f>
        <v>0.9709189410214856</v>
      </c>
      <c r="I78">
        <f>Demographics!O$3*((Demographics!O$2-Demographics!O83)/Demographics!O$4)^2</f>
        <v>33.559601097664775</v>
      </c>
      <c r="J78">
        <f>Demographics!P$3*((Demographics!P$2-Demographics!P83)/Demographics!P$4)^2</f>
        <v>14.444501506287324</v>
      </c>
      <c r="K78">
        <f>Demographics!Q$3*((Demographics!Q$2-Demographics!Q83)/Demographics!Q$4)^2</f>
        <v>5.306351570132751</v>
      </c>
      <c r="L78">
        <f>Demographics!R$3*((Demographics!R$2-Demographics!R83)/Demographics!R$4)^2</f>
        <v>2.5279875047925846</v>
      </c>
      <c r="M78">
        <f>Demographics!S$3*((Demographics!S$2-Demographics!S83)/Demographics!S$4)^2</f>
        <v>11.913803681825538</v>
      </c>
      <c r="N78">
        <f>Demographics!T$3*((Demographics!T$2-Demographics!T83)/Demographics!T$4)^2</f>
        <v>16.2363643739645</v>
      </c>
      <c r="O78">
        <f>Demographics!U$3*((Demographics!U$2-Demographics!U83)/Demographics!U$4)^2</f>
        <v>52.888565146308224</v>
      </c>
      <c r="P78">
        <f>Demographics!V$3*((Demographics!V$2-Demographics!V83)/Demographics!V$4)^2</f>
        <v>285.2109053216359</v>
      </c>
      <c r="Q78">
        <f>Demographics!W$3*((Demographics!W$2-Demographics!W83)/Demographics!W$4)^2</f>
        <v>22.67304324019379</v>
      </c>
      <c r="R78">
        <f>Demographics!X$3*((Demographics!X$2-Demographics!X83)/Demographics!X$4)^2</f>
        <v>10.35724387060216</v>
      </c>
      <c r="S78">
        <f>Demographics!Y$3*((Demographics!Y$2-Demographics!Y83)/Demographics!Y$4)^2</f>
        <v>5.500695472893263</v>
      </c>
      <c r="T78">
        <f>Demographics!Z$3*((Demographics!Z$2-Demographics!Z83)/Demographics!Z$4)^2</f>
        <v>1.754911057355546</v>
      </c>
      <c r="U78">
        <f>Demographics!AA$3*((Demographics!AA$2-Demographics!AA83)/Demographics!AA$4)^2</f>
        <v>95.99500246027094</v>
      </c>
      <c r="V78">
        <f>Demographics!AB$3*((Demographics!AB$2-Demographics!AB83)/Demographics!AB$4)^2</f>
        <v>0</v>
      </c>
    </row>
    <row r="79" spans="1:22" ht="12.75">
      <c r="A79">
        <f>Demographics!G$3*((Demographics!G$2-Demographics!G84)/Demographics!G$4)^2</f>
        <v>0.007336584500025908</v>
      </c>
      <c r="B79">
        <f>Demographics!H$3*((Demographics!H$2-Demographics!H84)/Demographics!H$4)^2</f>
        <v>58.927322292188435</v>
      </c>
      <c r="C79">
        <f>Demographics!I$3*((Demographics!I$2-Demographics!I84)/Demographics!I$4)^2</f>
        <v>74.37745560375257</v>
      </c>
      <c r="D79">
        <f>Demographics!J$3*((Demographics!J$2-Demographics!J84)/Demographics!J$4)^2</f>
        <v>48.11569169628957</v>
      </c>
      <c r="E79">
        <f>Demographics!K$3*((Demographics!K$2-Demographics!K84)/Demographics!K$4)^2</f>
        <v>129.26718638419143</v>
      </c>
      <c r="F79">
        <f>Demographics!L$3*((Demographics!L$2-Demographics!L84)/Demographics!L$4)^2</f>
        <v>48.243165946880964</v>
      </c>
      <c r="G79">
        <f>Demographics!M$3*((Demographics!M$2-Demographics!M84)/Demographics!M$4)^2</f>
        <v>92.01658753689557</v>
      </c>
      <c r="H79">
        <f>Demographics!N$3*((Demographics!N$2-Demographics!N84)/Demographics!N$4)^2</f>
        <v>16.636349827152802</v>
      </c>
      <c r="I79">
        <f>Demographics!O$3*((Demographics!O$2-Demographics!O84)/Demographics!O$4)^2</f>
        <v>4.379304975295153</v>
      </c>
      <c r="J79">
        <f>Demographics!P$3*((Demographics!P$2-Demographics!P84)/Demographics!P$4)^2</f>
        <v>21.776080466665594</v>
      </c>
      <c r="K79">
        <f>Demographics!Q$3*((Demographics!Q$2-Demographics!Q84)/Demographics!Q$4)^2</f>
        <v>5.607465002002829</v>
      </c>
      <c r="L79">
        <f>Demographics!R$3*((Demographics!R$2-Demographics!R84)/Demographics!R$4)^2</f>
        <v>2.823852463378491</v>
      </c>
      <c r="M79">
        <f>Demographics!S$3*((Demographics!S$2-Demographics!S84)/Demographics!S$4)^2</f>
        <v>13.66966676345977</v>
      </c>
      <c r="N79">
        <f>Demographics!T$3*((Demographics!T$2-Demographics!T84)/Demographics!T$4)^2</f>
        <v>23.046624738424182</v>
      </c>
      <c r="O79">
        <f>Demographics!U$3*((Demographics!U$2-Demographics!U84)/Demographics!U$4)^2</f>
        <v>54.442977726619276</v>
      </c>
      <c r="P79">
        <f>Demographics!V$3*((Demographics!V$2-Demographics!V84)/Demographics!V$4)^2</f>
        <v>320.04284450892214</v>
      </c>
      <c r="Q79">
        <f>Demographics!W$3*((Demographics!W$2-Demographics!W84)/Demographics!W$4)^2</f>
        <v>25.313903472181185</v>
      </c>
      <c r="R79">
        <f>Demographics!X$3*((Demographics!X$2-Demographics!X84)/Demographics!X$4)^2</f>
        <v>8.16424724188148</v>
      </c>
      <c r="S79">
        <f>Demographics!Y$3*((Demographics!Y$2-Demographics!Y84)/Demographics!Y$4)^2</f>
        <v>0.4312999204553054</v>
      </c>
      <c r="T79">
        <f>Demographics!Z$3*((Demographics!Z$2-Demographics!Z84)/Demographics!Z$4)^2</f>
        <v>147.30730639594765</v>
      </c>
      <c r="U79">
        <f>Demographics!AA$3*((Demographics!AA$2-Demographics!AA84)/Demographics!AA$4)^2</f>
        <v>135.1712249749508</v>
      </c>
      <c r="V79">
        <f>Demographics!AB$3*((Demographics!AB$2-Demographics!AB84)/Demographics!AB$4)^2</f>
        <v>16.489103076432826</v>
      </c>
    </row>
    <row r="80" spans="1:22" ht="12.75">
      <c r="A80">
        <f>Demographics!G$3*((Demographics!G$2-Demographics!G85)/Demographics!G$4)^2</f>
        <v>0.6266424173540625</v>
      </c>
      <c r="B80">
        <f>Demographics!H$3*((Demographics!H$2-Demographics!H85)/Demographics!H$4)^2</f>
        <v>10.22870545173862</v>
      </c>
      <c r="C80">
        <f>Demographics!I$3*((Demographics!I$2-Demographics!I85)/Demographics!I$4)^2</f>
        <v>16.099582860942224</v>
      </c>
      <c r="D80">
        <f>Demographics!J$3*((Demographics!J$2-Demographics!J85)/Demographics!J$4)^2</f>
        <v>9.235599710921434</v>
      </c>
      <c r="E80">
        <f>Demographics!K$3*((Demographics!K$2-Demographics!K85)/Demographics!K$4)^2</f>
        <v>108.62643693279678</v>
      </c>
      <c r="F80">
        <f>Demographics!L$3*((Demographics!L$2-Demographics!L85)/Demographics!L$4)^2</f>
        <v>6.217832884769076</v>
      </c>
      <c r="G80">
        <f>Demographics!M$3*((Demographics!M$2-Demographics!M85)/Demographics!M$4)^2</f>
        <v>6.252750176959781</v>
      </c>
      <c r="H80">
        <f>Demographics!N$3*((Demographics!N$2-Demographics!N85)/Demographics!N$4)^2</f>
        <v>0.008949886447218896</v>
      </c>
      <c r="I80">
        <f>Demographics!O$3*((Demographics!O$2-Demographics!O85)/Demographics!O$4)^2</f>
        <v>10.562328140455596</v>
      </c>
      <c r="J80">
        <f>Demographics!P$3*((Demographics!P$2-Demographics!P85)/Demographics!P$4)^2</f>
        <v>21.11264188715557</v>
      </c>
      <c r="K80">
        <f>Demographics!Q$3*((Demographics!Q$2-Demographics!Q85)/Demographics!Q$4)^2</f>
        <v>5.6138211790296815</v>
      </c>
      <c r="L80">
        <f>Demographics!R$3*((Demographics!R$2-Demographics!R85)/Demographics!R$4)^2</f>
        <v>2.8189075129154655</v>
      </c>
      <c r="M80">
        <f>Demographics!S$3*((Demographics!S$2-Demographics!S85)/Demographics!S$4)^2</f>
        <v>12.71035679471782</v>
      </c>
      <c r="N80">
        <f>Demographics!T$3*((Demographics!T$2-Demographics!T85)/Demographics!T$4)^2</f>
        <v>20.96237100913317</v>
      </c>
      <c r="O80">
        <f>Demographics!U$3*((Demographics!U$2-Demographics!U85)/Demographics!U$4)^2</f>
        <v>54.75460321420146</v>
      </c>
      <c r="P80">
        <f>Demographics!V$3*((Demographics!V$2-Demographics!V85)/Demographics!V$4)^2</f>
        <v>316.48212078709736</v>
      </c>
      <c r="Q80">
        <f>Demographics!W$3*((Demographics!W$2-Demographics!W85)/Demographics!W$4)^2</f>
        <v>25.285801477386656</v>
      </c>
      <c r="R80">
        <f>Demographics!X$3*((Demographics!X$2-Demographics!X85)/Demographics!X$4)^2</f>
        <v>7.076520850934176</v>
      </c>
      <c r="S80">
        <f>Demographics!Y$3*((Demographics!Y$2-Demographics!Y85)/Demographics!Y$4)^2</f>
        <v>2.381850809189284</v>
      </c>
      <c r="T80">
        <f>Demographics!Z$3*((Demographics!Z$2-Demographics!Z85)/Demographics!Z$4)^2</f>
        <v>68.40073220586922</v>
      </c>
      <c r="U80">
        <f>Demographics!AA$3*((Demographics!AA$2-Demographics!AA85)/Demographics!AA$4)^2</f>
        <v>86.21746193581367</v>
      </c>
      <c r="V80">
        <f>Demographics!AB$3*((Demographics!AB$2-Demographics!AB85)/Demographics!AB$4)^2</f>
        <v>0.3631982826838717</v>
      </c>
    </row>
    <row r="81" spans="1:22" ht="12.75">
      <c r="A81">
        <f>Demographics!G$3*((Demographics!G$2-Demographics!G86)/Demographics!G$4)^2</f>
        <v>0.8338990208990201</v>
      </c>
      <c r="B81">
        <f>Demographics!H$3*((Demographics!H$2-Demographics!H86)/Demographics!H$4)^2</f>
        <v>29.08393918723798</v>
      </c>
      <c r="C81">
        <f>Demographics!I$3*((Demographics!I$2-Demographics!I86)/Demographics!I$4)^2</f>
        <v>8.401958184697081</v>
      </c>
      <c r="D81">
        <f>Demographics!J$3*((Demographics!J$2-Demographics!J86)/Demographics!J$4)^2</f>
        <v>17.581075352326902</v>
      </c>
      <c r="E81">
        <f>Demographics!K$3*((Demographics!K$2-Demographics!K86)/Demographics!K$4)^2</f>
        <v>99.79286836875552</v>
      </c>
      <c r="F81">
        <f>Demographics!L$3*((Demographics!L$2-Demographics!L86)/Demographics!L$4)^2</f>
        <v>27.242782178962297</v>
      </c>
      <c r="G81">
        <f>Demographics!M$3*((Demographics!M$2-Demographics!M86)/Demographics!M$4)^2</f>
        <v>59.39913177375547</v>
      </c>
      <c r="H81">
        <f>Demographics!N$3*((Demographics!N$2-Demographics!N86)/Demographics!N$4)^2</f>
        <v>1.4550996005618655</v>
      </c>
      <c r="I81">
        <f>Demographics!O$3*((Demographics!O$2-Demographics!O86)/Demographics!O$4)^2</f>
        <v>14.594025865048652</v>
      </c>
      <c r="J81">
        <f>Demographics!P$3*((Demographics!P$2-Demographics!P86)/Demographics!P$4)^2</f>
        <v>21.1139372774614</v>
      </c>
      <c r="K81">
        <f>Demographics!Q$3*((Demographics!Q$2-Demographics!Q86)/Demographics!Q$4)^2</f>
        <v>4.599999448173149</v>
      </c>
      <c r="L81">
        <f>Demographics!R$3*((Demographics!R$2-Demographics!R86)/Demographics!R$4)^2</f>
        <v>2.31476424237272</v>
      </c>
      <c r="M81">
        <f>Demographics!S$3*((Demographics!S$2-Demographics!S86)/Demographics!S$4)^2</f>
        <v>8.659710800548758</v>
      </c>
      <c r="N81">
        <f>Demographics!T$3*((Demographics!T$2-Demographics!T86)/Demographics!T$4)^2</f>
        <v>20.7855507305827</v>
      </c>
      <c r="O81">
        <f>Demographics!U$3*((Demographics!U$2-Demographics!U86)/Demographics!U$4)^2</f>
        <v>55.0026466313597</v>
      </c>
      <c r="P81">
        <f>Demographics!V$3*((Demographics!V$2-Demographics!V86)/Demographics!V$4)^2</f>
        <v>315.39179807323484</v>
      </c>
      <c r="Q81">
        <f>Demographics!W$3*((Demographics!W$2-Demographics!W86)/Demographics!W$4)^2</f>
        <v>24.771894854510826</v>
      </c>
      <c r="R81">
        <f>Demographics!X$3*((Demographics!X$2-Demographics!X86)/Demographics!X$4)^2</f>
        <v>0.5814787885801099</v>
      </c>
      <c r="S81">
        <f>Demographics!Y$3*((Demographics!Y$2-Demographics!Y86)/Demographics!Y$4)^2</f>
        <v>1.4012550879336998</v>
      </c>
      <c r="T81">
        <f>Demographics!Z$3*((Demographics!Z$2-Demographics!Z86)/Demographics!Z$4)^2</f>
        <v>94.25309247754572</v>
      </c>
      <c r="U81">
        <f>Demographics!AA$3*((Demographics!AA$2-Demographics!AA86)/Demographics!AA$4)^2</f>
        <v>85.34846399700129</v>
      </c>
      <c r="V81">
        <f>Demographics!AB$3*((Demographics!AB$2-Demographics!AB86)/Demographics!AB$4)^2</f>
        <v>11.114913475622687</v>
      </c>
    </row>
    <row r="82" spans="1:22" ht="12.75">
      <c r="A82">
        <f>Demographics!G$3*((Demographics!G$2-Demographics!G87)/Demographics!G$4)^2</f>
        <v>0.043517550256267384</v>
      </c>
      <c r="B82">
        <f>Demographics!H$3*((Demographics!H$2-Demographics!H87)/Demographics!H$4)^2</f>
        <v>65.59012751191574</v>
      </c>
      <c r="C82">
        <f>Demographics!I$3*((Demographics!I$2-Demographics!I87)/Demographics!I$4)^2</f>
        <v>64.88966239013881</v>
      </c>
      <c r="D82">
        <f>Demographics!J$3*((Demographics!J$2-Demographics!J87)/Demographics!J$4)^2</f>
        <v>49.79897151615756</v>
      </c>
      <c r="E82">
        <f>Demographics!K$3*((Demographics!K$2-Demographics!K87)/Demographics!K$4)^2</f>
        <v>126.76993347566712</v>
      </c>
      <c r="F82">
        <f>Demographics!L$3*((Demographics!L$2-Demographics!L87)/Demographics!L$4)^2</f>
        <v>48.22091222592156</v>
      </c>
      <c r="G82">
        <f>Demographics!M$3*((Demographics!M$2-Demographics!M87)/Demographics!M$4)^2</f>
        <v>96.40478575602995</v>
      </c>
      <c r="H82">
        <f>Demographics!N$3*((Demographics!N$2-Demographics!N87)/Demographics!N$4)^2</f>
        <v>22.162248279716785</v>
      </c>
      <c r="I82">
        <f>Demographics!O$3*((Demographics!O$2-Demographics!O87)/Demographics!O$4)^2</f>
        <v>11.629950625570858</v>
      </c>
      <c r="J82">
        <f>Demographics!P$3*((Demographics!P$2-Demographics!P87)/Demographics!P$4)^2</f>
        <v>19.92454796634499</v>
      </c>
      <c r="K82">
        <f>Demographics!Q$3*((Demographics!Q$2-Demographics!Q87)/Demographics!Q$4)^2</f>
        <v>5.763841771962167</v>
      </c>
      <c r="L82">
        <f>Demographics!R$3*((Demographics!R$2-Demographics!R87)/Demographics!R$4)^2</f>
        <v>2.7823333913407846</v>
      </c>
      <c r="M82">
        <f>Demographics!S$3*((Demographics!S$2-Demographics!S87)/Demographics!S$4)^2</f>
        <v>13.502297933524599</v>
      </c>
      <c r="N82">
        <f>Demographics!T$3*((Demographics!T$2-Demographics!T87)/Demographics!T$4)^2</f>
        <v>18.794988618847082</v>
      </c>
      <c r="O82">
        <f>Demographics!U$3*((Demographics!U$2-Demographics!U87)/Demographics!U$4)^2</f>
        <v>54.05688322644541</v>
      </c>
      <c r="P82">
        <f>Demographics!V$3*((Demographics!V$2-Demographics!V87)/Demographics!V$4)^2</f>
        <v>314.5354413820148</v>
      </c>
      <c r="Q82">
        <f>Demographics!W$3*((Demographics!W$2-Demographics!W87)/Demographics!W$4)^2</f>
        <v>22.89808556293374</v>
      </c>
      <c r="R82">
        <f>Demographics!X$3*((Demographics!X$2-Demographics!X87)/Demographics!X$4)^2</f>
        <v>22.421028667746988</v>
      </c>
      <c r="S82">
        <f>Demographics!Y$3*((Demographics!Y$2-Demographics!Y87)/Demographics!Y$4)^2</f>
        <v>0.9708977114876177</v>
      </c>
      <c r="T82">
        <f>Demographics!Z$3*((Demographics!Z$2-Demographics!Z87)/Demographics!Z$4)^2</f>
        <v>95.23713330736533</v>
      </c>
      <c r="U82">
        <f>Demographics!AA$3*((Demographics!AA$2-Demographics!AA87)/Demographics!AA$4)^2</f>
        <v>119.96581765997634</v>
      </c>
      <c r="V82">
        <f>Demographics!AB$3*((Demographics!AB$2-Demographics!AB87)/Demographics!AB$4)^2</f>
        <v>45.74344332936756</v>
      </c>
    </row>
    <row r="83" spans="1:22" ht="12.75">
      <c r="A83">
        <f>Demographics!G$3*((Demographics!G$2-Demographics!G88)/Demographics!G$4)^2</f>
        <v>0.0033667364875248906</v>
      </c>
      <c r="B83">
        <f>Demographics!H$3*((Demographics!H$2-Demographics!H88)/Demographics!H$4)^2</f>
        <v>53.51164045726564</v>
      </c>
      <c r="C83">
        <f>Demographics!I$3*((Demographics!I$2-Demographics!I88)/Demographics!I$4)^2</f>
        <v>42.191712357030326</v>
      </c>
      <c r="D83">
        <f>Demographics!J$3*((Demographics!J$2-Demographics!J88)/Demographics!J$4)^2</f>
        <v>36.43728392825509</v>
      </c>
      <c r="E83">
        <f>Demographics!K$3*((Demographics!K$2-Demographics!K88)/Demographics!K$4)^2</f>
        <v>107.9951535171317</v>
      </c>
      <c r="F83">
        <f>Demographics!L$3*((Demographics!L$2-Demographics!L88)/Demographics!L$4)^2</f>
        <v>16.517975733186894</v>
      </c>
      <c r="G83">
        <f>Demographics!M$3*((Demographics!M$2-Demographics!M88)/Demographics!M$4)^2</f>
        <v>63.6288599321707</v>
      </c>
      <c r="H83">
        <f>Demographics!N$3*((Demographics!N$2-Demographics!N88)/Demographics!N$4)^2</f>
        <v>25.196325195613973</v>
      </c>
      <c r="I83">
        <f>Demographics!O$3*((Demographics!O$2-Demographics!O88)/Demographics!O$4)^2</f>
        <v>7.250310634049667</v>
      </c>
      <c r="J83">
        <f>Demographics!P$3*((Demographics!P$2-Demographics!P88)/Demographics!P$4)^2</f>
        <v>15.759555525906775</v>
      </c>
      <c r="K83">
        <f>Demographics!Q$3*((Demographics!Q$2-Demographics!Q88)/Demographics!Q$4)^2</f>
        <v>4.319900566669183</v>
      </c>
      <c r="L83">
        <f>Demographics!R$3*((Demographics!R$2-Demographics!R88)/Demographics!R$4)^2</f>
        <v>2.701091478747177</v>
      </c>
      <c r="M83">
        <f>Demographics!S$3*((Demographics!S$2-Demographics!S88)/Demographics!S$4)^2</f>
        <v>12.589645702625873</v>
      </c>
      <c r="N83">
        <f>Demographics!T$3*((Demographics!T$2-Demographics!T88)/Demographics!T$4)^2</f>
        <v>11.17310653664571</v>
      </c>
      <c r="O83">
        <f>Demographics!U$3*((Demographics!U$2-Demographics!U88)/Demographics!U$4)^2</f>
        <v>52.44348404796487</v>
      </c>
      <c r="P83">
        <f>Demographics!V$3*((Demographics!V$2-Demographics!V88)/Demographics!V$4)^2</f>
        <v>305.60122742886085</v>
      </c>
      <c r="Q83">
        <f>Demographics!W$3*((Demographics!W$2-Demographics!W88)/Demographics!W$4)^2</f>
        <v>24.637683316445873</v>
      </c>
      <c r="R83">
        <f>Demographics!X$3*((Demographics!X$2-Demographics!X88)/Demographics!X$4)^2</f>
        <v>43.393236185365375</v>
      </c>
      <c r="S83">
        <f>Demographics!Y$3*((Demographics!Y$2-Demographics!Y88)/Demographics!Y$4)^2</f>
        <v>5.411789302717371</v>
      </c>
      <c r="T83">
        <f>Demographics!Z$3*((Demographics!Z$2-Demographics!Z88)/Demographics!Z$4)^2</f>
        <v>68.45651920656846</v>
      </c>
      <c r="U83">
        <f>Demographics!AA$3*((Demographics!AA$2-Demographics!AA88)/Demographics!AA$4)^2</f>
        <v>140.0817096041868</v>
      </c>
      <c r="V83">
        <f>Demographics!AB$3*((Demographics!AB$2-Demographics!AB88)/Demographics!AB$4)^2</f>
        <v>0.8018492281109041</v>
      </c>
    </row>
    <row r="84" spans="1:22" ht="12.75">
      <c r="A84">
        <f>Demographics!G$3*((Demographics!G$2-Demographics!G89)/Demographics!G$4)^2</f>
        <v>0.049472322275018576</v>
      </c>
      <c r="B84">
        <f>Demographics!H$3*((Demographics!H$2-Demographics!H89)/Demographics!H$4)^2</f>
        <v>1.273820130777973</v>
      </c>
      <c r="C84">
        <f>Demographics!I$3*((Demographics!I$2-Demographics!I89)/Demographics!I$4)^2</f>
        <v>1.3372746205300028</v>
      </c>
      <c r="D84">
        <f>Demographics!J$3*((Demographics!J$2-Demographics!J89)/Demographics!J$4)^2</f>
        <v>1.152851615519558</v>
      </c>
      <c r="E84">
        <f>Demographics!K$3*((Demographics!K$2-Demographics!K89)/Demographics!K$4)^2</f>
        <v>2.293749423138061</v>
      </c>
      <c r="F84">
        <f>Demographics!L$3*((Demographics!L$2-Demographics!L89)/Demographics!L$4)^2</f>
        <v>8.954069552314602</v>
      </c>
      <c r="G84">
        <f>Demographics!M$3*((Demographics!M$2-Demographics!M89)/Demographics!M$4)^2</f>
        <v>79.3831420295408</v>
      </c>
      <c r="H84">
        <f>Demographics!N$3*((Demographics!N$2-Demographics!N89)/Demographics!N$4)^2</f>
        <v>0.20643959954905533</v>
      </c>
      <c r="I84">
        <f>Demographics!O$3*((Demographics!O$2-Demographics!O89)/Demographics!O$4)^2</f>
        <v>0.22468227845585398</v>
      </c>
      <c r="J84">
        <f>Demographics!P$3*((Demographics!P$2-Demographics!P89)/Demographics!P$4)^2</f>
        <v>0.04550654364349747</v>
      </c>
      <c r="K84">
        <f>Demographics!Q$3*((Demographics!Q$2-Demographics!Q89)/Demographics!Q$4)^2</f>
        <v>0.6267397351458165</v>
      </c>
      <c r="L84">
        <f>Demographics!R$3*((Demographics!R$2-Demographics!R89)/Demographics!R$4)^2</f>
        <v>16.545686808206586</v>
      </c>
      <c r="M84">
        <f>Demographics!S$3*((Demographics!S$2-Demographics!S89)/Demographics!S$4)^2</f>
        <v>5.2468138641819015</v>
      </c>
      <c r="N84">
        <f>Demographics!T$3*((Demographics!T$2-Demographics!T89)/Demographics!T$4)^2</f>
        <v>0.05795850662332796</v>
      </c>
      <c r="O84">
        <f>Demographics!U$3*((Demographics!U$2-Demographics!U89)/Demographics!U$4)^2</f>
        <v>10.513939908178992</v>
      </c>
      <c r="P84">
        <f>Demographics!V$3*((Demographics!V$2-Demographics!V89)/Demographics!V$4)^2</f>
        <v>162.45294763363862</v>
      </c>
      <c r="Q84">
        <f>Demographics!W$3*((Demographics!W$2-Demographics!W89)/Demographics!W$4)^2</f>
        <v>1.9396906715689148</v>
      </c>
      <c r="R84">
        <f>Demographics!X$3*((Demographics!X$2-Demographics!X89)/Demographics!X$4)^2</f>
        <v>0.627159409142285</v>
      </c>
      <c r="S84">
        <f>Demographics!Y$3*((Demographics!Y$2-Demographics!Y89)/Demographics!Y$4)^2</f>
        <v>1.7684861078878629</v>
      </c>
      <c r="T84">
        <f>Demographics!Z$3*((Demographics!Z$2-Demographics!Z89)/Demographics!Z$4)^2</f>
        <v>33.42690397944065</v>
      </c>
      <c r="U84">
        <f>Demographics!AA$3*((Demographics!AA$2-Demographics!AA89)/Demographics!AA$4)^2</f>
        <v>0.0028030495441758677</v>
      </c>
      <c r="V84">
        <f>Demographics!AB$3*((Demographics!AB$2-Demographics!AB89)/Demographics!AB$4)^2</f>
        <v>0</v>
      </c>
    </row>
    <row r="85" spans="1:22" ht="12.75">
      <c r="A85">
        <f>Demographics!G$3*((Demographics!G$2-Demographics!G90)/Demographics!G$4)^2</f>
        <v>0.06047147328273205</v>
      </c>
      <c r="B85">
        <f>Demographics!H$3*((Demographics!H$2-Demographics!H90)/Demographics!H$4)^2</f>
        <v>22.078112104945568</v>
      </c>
      <c r="C85">
        <f>Demographics!I$3*((Demographics!I$2-Demographics!I90)/Demographics!I$4)^2</f>
        <v>9.679045235162846</v>
      </c>
      <c r="D85">
        <f>Demographics!J$3*((Demographics!J$2-Demographics!J90)/Demographics!J$4)^2</f>
        <v>25.426904689085287</v>
      </c>
      <c r="E85">
        <f>Demographics!K$3*((Demographics!K$2-Demographics!K90)/Demographics!K$4)^2</f>
        <v>73.22122556026507</v>
      </c>
      <c r="F85">
        <f>Demographics!L$3*((Demographics!L$2-Demographics!L90)/Demographics!L$4)^2</f>
        <v>29.77511318158911</v>
      </c>
      <c r="G85">
        <f>Demographics!M$3*((Demographics!M$2-Demographics!M90)/Demographics!M$4)^2</f>
        <v>49.31032467081846</v>
      </c>
      <c r="H85">
        <f>Demographics!N$3*((Demographics!N$2-Demographics!N90)/Demographics!N$4)^2</f>
        <v>13.382916619779143</v>
      </c>
      <c r="I85">
        <f>Demographics!O$3*((Demographics!O$2-Demographics!O90)/Demographics!O$4)^2</f>
        <v>2.6553771821100165</v>
      </c>
      <c r="J85">
        <f>Demographics!P$3*((Demographics!P$2-Demographics!P90)/Demographics!P$4)^2</f>
        <v>1.1550968958998737</v>
      </c>
      <c r="K85">
        <f>Demographics!Q$3*((Demographics!Q$2-Demographics!Q90)/Demographics!Q$4)^2</f>
        <v>0.5561319513622205</v>
      </c>
      <c r="L85">
        <f>Demographics!R$3*((Demographics!R$2-Demographics!R90)/Demographics!R$4)^2</f>
        <v>0.8007993602960957</v>
      </c>
      <c r="M85">
        <f>Demographics!S$3*((Demographics!S$2-Demographics!S90)/Demographics!S$4)^2</f>
        <v>3.529707267839328</v>
      </c>
      <c r="N85">
        <f>Demographics!T$3*((Demographics!T$2-Demographics!T90)/Demographics!T$4)^2</f>
        <v>5.435961088841757</v>
      </c>
      <c r="O85">
        <f>Demographics!U$3*((Demographics!U$2-Demographics!U90)/Demographics!U$4)^2</f>
        <v>7.240708280495739</v>
      </c>
      <c r="P85">
        <f>Demographics!V$3*((Demographics!V$2-Demographics!V90)/Demographics!V$4)^2</f>
        <v>255.4142032748067</v>
      </c>
      <c r="Q85">
        <f>Demographics!W$3*((Demographics!W$2-Demographics!W90)/Demographics!W$4)^2</f>
        <v>15.526140014790307</v>
      </c>
      <c r="R85">
        <f>Demographics!X$3*((Demographics!X$2-Demographics!X90)/Demographics!X$4)^2</f>
        <v>17.24277131543119</v>
      </c>
      <c r="S85">
        <f>Demographics!Y$3*((Demographics!Y$2-Demographics!Y90)/Demographics!Y$4)^2</f>
        <v>2.3467107587088876</v>
      </c>
      <c r="T85">
        <f>Demographics!Z$3*((Demographics!Z$2-Demographics!Z90)/Demographics!Z$4)^2</f>
        <v>65.84687608829336</v>
      </c>
      <c r="U85">
        <f>Demographics!AA$3*((Demographics!AA$2-Demographics!AA90)/Demographics!AA$4)^2</f>
        <v>57.785427832630525</v>
      </c>
      <c r="V85">
        <f>Demographics!AB$3*((Demographics!AB$2-Demographics!AB90)/Demographics!AB$4)^2</f>
        <v>10.159053495629232</v>
      </c>
    </row>
    <row r="86" spans="1:22" ht="12.75">
      <c r="A86">
        <f>Demographics!G$3*((Demographics!G$2-Demographics!G91)/Demographics!G$4)^2</f>
        <v>1.1198712213572373</v>
      </c>
      <c r="B86">
        <f>Demographics!H$3*((Demographics!H$2-Demographics!H91)/Demographics!H$4)^2</f>
        <v>67.23547527890898</v>
      </c>
      <c r="C86">
        <f>Demographics!I$3*((Demographics!I$2-Demographics!I91)/Demographics!I$4)^2</f>
        <v>33.56636740610887</v>
      </c>
      <c r="D86">
        <f>Demographics!J$3*((Demographics!J$2-Demographics!J91)/Demographics!J$4)^2</f>
        <v>31.31879362066853</v>
      </c>
      <c r="E86">
        <f>Demographics!K$3*((Demographics!K$2-Demographics!K91)/Demographics!K$4)^2</f>
        <v>122.24271772275567</v>
      </c>
      <c r="F86">
        <f>Demographics!L$3*((Demographics!L$2-Demographics!L91)/Demographics!L$4)^2</f>
        <v>61.95497535340011</v>
      </c>
      <c r="G86">
        <f>Demographics!M$3*((Demographics!M$2-Demographics!M91)/Demographics!M$4)^2</f>
        <v>85.71269518115663</v>
      </c>
      <c r="H86">
        <f>Demographics!N$3*((Demographics!N$2-Demographics!N91)/Demographics!N$4)^2</f>
        <v>27.476808354700978</v>
      </c>
      <c r="I86">
        <f>Demographics!O$3*((Demographics!O$2-Demographics!O91)/Demographics!O$4)^2</f>
        <v>15.862342738972995</v>
      </c>
      <c r="J86">
        <f>Demographics!P$3*((Demographics!P$2-Demographics!P91)/Demographics!P$4)^2</f>
        <v>9.587904695570435</v>
      </c>
      <c r="K86">
        <f>Demographics!Q$3*((Demographics!Q$2-Demographics!Q91)/Demographics!Q$4)^2</f>
        <v>3.744139655729196</v>
      </c>
      <c r="L86">
        <f>Demographics!R$3*((Demographics!R$2-Demographics!R91)/Demographics!R$4)^2</f>
        <v>2.74983621397808</v>
      </c>
      <c r="M86">
        <f>Demographics!S$3*((Demographics!S$2-Demographics!S91)/Demographics!S$4)^2</f>
        <v>13.251852592284923</v>
      </c>
      <c r="N86">
        <f>Demographics!T$3*((Demographics!T$2-Demographics!T91)/Demographics!T$4)^2</f>
        <v>15.071714565061022</v>
      </c>
      <c r="O86">
        <f>Demographics!U$3*((Demographics!U$2-Demographics!U91)/Demographics!U$4)^2</f>
        <v>38.75753634076774</v>
      </c>
      <c r="P86">
        <f>Demographics!V$3*((Demographics!V$2-Demographics!V91)/Demographics!V$4)^2</f>
        <v>291.42147708705113</v>
      </c>
      <c r="Q86">
        <f>Demographics!W$3*((Demographics!W$2-Demographics!W91)/Demographics!W$4)^2</f>
        <v>22.189660224023516</v>
      </c>
      <c r="R86">
        <f>Demographics!X$3*((Demographics!X$2-Demographics!X91)/Demographics!X$4)^2</f>
        <v>13.369618003136612</v>
      </c>
      <c r="S86">
        <f>Demographics!Y$3*((Demographics!Y$2-Demographics!Y91)/Demographics!Y$4)^2</f>
        <v>8.786943653565219</v>
      </c>
      <c r="T86">
        <f>Demographics!Z$3*((Demographics!Z$2-Demographics!Z91)/Demographics!Z$4)^2</f>
        <v>120.61344070957816</v>
      </c>
      <c r="U86">
        <f>Demographics!AA$3*((Demographics!AA$2-Demographics!AA91)/Demographics!AA$4)^2</f>
        <v>91.35177393149118</v>
      </c>
      <c r="V86">
        <f>Demographics!AB$3*((Demographics!AB$2-Demographics!AB91)/Demographics!AB$4)^2</f>
        <v>8.580531790307084</v>
      </c>
    </row>
    <row r="87" spans="1:22" ht="12.75">
      <c r="A87">
        <f>Demographics!G$3*((Demographics!G$2-Demographics!G92)/Demographics!G$4)^2</f>
        <v>4.079484526553962</v>
      </c>
      <c r="B87">
        <f>Demographics!H$3*((Demographics!H$2-Demographics!H92)/Demographics!H$4)^2</f>
        <v>75.88384689364435</v>
      </c>
      <c r="C87">
        <f>Demographics!I$3*((Demographics!I$2-Demographics!I92)/Demographics!I$4)^2</f>
        <v>21.82873934625758</v>
      </c>
      <c r="D87">
        <f>Demographics!J$3*((Demographics!J$2-Demographics!J92)/Demographics!J$4)^2</f>
        <v>57.16921136839134</v>
      </c>
      <c r="E87">
        <f>Demographics!K$3*((Demographics!K$2-Demographics!K92)/Demographics!K$4)^2</f>
        <v>92.21754015248686</v>
      </c>
      <c r="F87">
        <f>Demographics!L$3*((Demographics!L$2-Demographics!L92)/Demographics!L$4)^2</f>
        <v>80.30058587825819</v>
      </c>
      <c r="G87">
        <f>Demographics!M$3*((Demographics!M$2-Demographics!M92)/Demographics!M$4)^2</f>
        <v>152.15995622008504</v>
      </c>
      <c r="H87">
        <f>Demographics!N$3*((Demographics!N$2-Demographics!N92)/Demographics!N$4)^2</f>
        <v>49.14554813078187</v>
      </c>
      <c r="I87">
        <f>Demographics!O$3*((Demographics!O$2-Demographics!O92)/Demographics!O$4)^2</f>
        <v>30.559598815716814</v>
      </c>
      <c r="J87">
        <f>Demographics!P$3*((Demographics!P$2-Demographics!P92)/Demographics!P$4)^2</f>
        <v>5.548076843696058</v>
      </c>
      <c r="K87">
        <f>Demographics!Q$3*((Demographics!Q$2-Demographics!Q92)/Demographics!Q$4)^2</f>
        <v>1.2705515969744807</v>
      </c>
      <c r="L87">
        <f>Demographics!R$3*((Demographics!R$2-Demographics!R92)/Demographics!R$4)^2</f>
        <v>0.001744613732291298</v>
      </c>
      <c r="M87">
        <f>Demographics!S$3*((Demographics!S$2-Demographics!S92)/Demographics!S$4)^2</f>
        <v>12.407599847288433</v>
      </c>
      <c r="N87">
        <f>Demographics!T$3*((Demographics!T$2-Demographics!T92)/Demographics!T$4)^2</f>
        <v>6.748281537439487</v>
      </c>
      <c r="O87">
        <f>Demographics!U$3*((Demographics!U$2-Demographics!U92)/Demographics!U$4)^2</f>
        <v>22.846113132096214</v>
      </c>
      <c r="P87">
        <f>Demographics!V$3*((Demographics!V$2-Demographics!V92)/Demographics!V$4)^2</f>
        <v>291.79954249376743</v>
      </c>
      <c r="Q87">
        <f>Demographics!W$3*((Demographics!W$2-Demographics!W92)/Demographics!W$4)^2</f>
        <v>18.891698124899637</v>
      </c>
      <c r="R87">
        <f>Demographics!X$3*((Demographics!X$2-Demographics!X92)/Demographics!X$4)^2</f>
        <v>63.365366259755554</v>
      </c>
      <c r="S87">
        <f>Demographics!Y$3*((Demographics!Y$2-Demographics!Y92)/Demographics!Y$4)^2</f>
        <v>15.312162371911786</v>
      </c>
      <c r="T87">
        <f>Demographics!Z$3*((Demographics!Z$2-Demographics!Z92)/Demographics!Z$4)^2</f>
        <v>117.06456967194327</v>
      </c>
      <c r="U87">
        <f>Demographics!AA$3*((Demographics!AA$2-Demographics!AA92)/Demographics!AA$4)^2</f>
        <v>53.89123242705769</v>
      </c>
      <c r="V87">
        <f>Demographics!AB$3*((Demographics!AB$2-Demographics!AB92)/Demographics!AB$4)^2</f>
        <v>11.58122984835385</v>
      </c>
    </row>
    <row r="88" spans="1:22" ht="12.75">
      <c r="A88">
        <f>Demographics!G$3*((Demographics!G$2-Demographics!G93)/Demographics!G$4)^2</f>
        <v>0.7125132835937003</v>
      </c>
      <c r="B88">
        <f>Demographics!H$3*((Demographics!H$2-Demographics!H93)/Demographics!H$4)^2</f>
        <v>35.99402055174084</v>
      </c>
      <c r="C88">
        <f>Demographics!I$3*((Demographics!I$2-Demographics!I93)/Demographics!I$4)^2</f>
        <v>33.42589886372355</v>
      </c>
      <c r="D88">
        <f>Demographics!J$3*((Demographics!J$2-Demographics!J93)/Demographics!J$4)^2</f>
        <v>23.832915684293575</v>
      </c>
      <c r="E88">
        <f>Demographics!K$3*((Demographics!K$2-Demographics!K93)/Demographics!K$4)^2</f>
        <v>64.64292699614025</v>
      </c>
      <c r="F88">
        <f>Demographics!L$3*((Demographics!L$2-Demographics!L93)/Demographics!L$4)^2</f>
        <v>25.53022908333913</v>
      </c>
      <c r="G88">
        <f>Demographics!M$3*((Demographics!M$2-Demographics!M93)/Demographics!M$4)^2</f>
        <v>44.424301732733674</v>
      </c>
      <c r="H88">
        <f>Demographics!N$3*((Demographics!N$2-Demographics!N93)/Demographics!N$4)^2</f>
        <v>14.964415287185151</v>
      </c>
      <c r="I88">
        <f>Demographics!O$3*((Demographics!O$2-Demographics!O93)/Demographics!O$4)^2</f>
        <v>1.730804223657561</v>
      </c>
      <c r="J88">
        <f>Demographics!P$3*((Demographics!P$2-Demographics!P93)/Demographics!P$4)^2</f>
        <v>1.4886185430097212</v>
      </c>
      <c r="K88">
        <f>Demographics!Q$3*((Demographics!Q$2-Demographics!Q93)/Demographics!Q$4)^2</f>
        <v>0.2284314734050105</v>
      </c>
      <c r="L88">
        <f>Demographics!R$3*((Demographics!R$2-Demographics!R93)/Demographics!R$4)^2</f>
        <v>1.225496890571223</v>
      </c>
      <c r="M88">
        <f>Demographics!S$3*((Demographics!S$2-Demographics!S93)/Demographics!S$4)^2</f>
        <v>8.992284609871177</v>
      </c>
      <c r="N88">
        <f>Demographics!T$3*((Demographics!T$2-Demographics!T93)/Demographics!T$4)^2</f>
        <v>0.3330687787514577</v>
      </c>
      <c r="O88">
        <f>Demographics!U$3*((Demographics!U$2-Demographics!U93)/Demographics!U$4)^2</f>
        <v>23.097188574615913</v>
      </c>
      <c r="P88">
        <f>Demographics!V$3*((Demographics!V$2-Demographics!V93)/Demographics!V$4)^2</f>
        <v>141.2963602217054</v>
      </c>
      <c r="Q88">
        <f>Demographics!W$3*((Demographics!W$2-Demographics!W93)/Demographics!W$4)^2</f>
        <v>10.664475626661616</v>
      </c>
      <c r="R88">
        <f>Demographics!X$3*((Demographics!X$2-Demographics!X93)/Demographics!X$4)^2</f>
        <v>17.649331416826083</v>
      </c>
      <c r="S88">
        <f>Demographics!Y$3*((Demographics!Y$2-Demographics!Y93)/Demographics!Y$4)^2</f>
        <v>10.660280573728082</v>
      </c>
      <c r="T88">
        <f>Demographics!Z$3*((Demographics!Z$2-Demographics!Z93)/Demographics!Z$4)^2</f>
        <v>22.667131627665785</v>
      </c>
      <c r="U88">
        <f>Demographics!AA$3*((Demographics!AA$2-Demographics!AA93)/Demographics!AA$4)^2</f>
        <v>34.1795354342414</v>
      </c>
      <c r="V88">
        <f>Demographics!AB$3*((Demographics!AB$2-Demographics!AB93)/Demographics!AB$4)^2</f>
        <v>0.6851495085792949</v>
      </c>
    </row>
    <row r="89" spans="1:22" ht="12.75">
      <c r="A89">
        <f>Demographics!G$3*((Demographics!G$2-Demographics!G94)/Demographics!G$4)^2</f>
        <v>0.0011928629845255488</v>
      </c>
      <c r="B89">
        <f>Demographics!H$3*((Demographics!H$2-Demographics!H94)/Demographics!H$4)^2</f>
        <v>41.41549490745543</v>
      </c>
      <c r="C89">
        <f>Demographics!I$3*((Demographics!I$2-Demographics!I94)/Demographics!I$4)^2</f>
        <v>23.98987329343613</v>
      </c>
      <c r="D89">
        <f>Demographics!J$3*((Demographics!J$2-Demographics!J94)/Demographics!J$4)^2</f>
        <v>22.63630099084015</v>
      </c>
      <c r="E89">
        <f>Demographics!K$3*((Demographics!K$2-Demographics!K94)/Demographics!K$4)^2</f>
        <v>117.09935123101978</v>
      </c>
      <c r="F89">
        <f>Demographics!L$3*((Demographics!L$2-Demographics!L94)/Demographics!L$4)^2</f>
        <v>39.561390722267184</v>
      </c>
      <c r="G89">
        <f>Demographics!M$3*((Demographics!M$2-Demographics!M94)/Demographics!M$4)^2</f>
        <v>65.19456881820057</v>
      </c>
      <c r="H89">
        <f>Demographics!N$3*((Demographics!N$2-Demographics!N94)/Demographics!N$4)^2</f>
        <v>10.006206382112016</v>
      </c>
      <c r="I89">
        <f>Demographics!O$3*((Demographics!O$2-Demographics!O94)/Demographics!O$4)^2</f>
        <v>0.008325148965048448</v>
      </c>
      <c r="J89">
        <f>Demographics!P$3*((Demographics!P$2-Demographics!P94)/Demographics!P$4)^2</f>
        <v>18.971994132529836</v>
      </c>
      <c r="K89">
        <f>Demographics!Q$3*((Demographics!Q$2-Demographics!Q94)/Demographics!Q$4)^2</f>
        <v>4.975464599992741</v>
      </c>
      <c r="L89">
        <f>Demographics!R$3*((Demographics!R$2-Demographics!R94)/Demographics!R$4)^2</f>
        <v>2.812139674769506</v>
      </c>
      <c r="M89">
        <f>Demographics!S$3*((Demographics!S$2-Demographics!S94)/Demographics!S$4)^2</f>
        <v>13.60934064667402</v>
      </c>
      <c r="N89">
        <f>Demographics!T$3*((Demographics!T$2-Demographics!T94)/Demographics!T$4)^2</f>
        <v>23.07243408160487</v>
      </c>
      <c r="O89">
        <f>Demographics!U$3*((Demographics!U$2-Demographics!U94)/Demographics!U$4)^2</f>
        <v>50.66582401134399</v>
      </c>
      <c r="P89">
        <f>Demographics!V$3*((Demographics!V$2-Demographics!V94)/Demographics!V$4)^2</f>
        <v>317.4141293824415</v>
      </c>
      <c r="Q89">
        <f>Demographics!W$3*((Demographics!W$2-Demographics!W94)/Demographics!W$4)^2</f>
        <v>24.71421610674614</v>
      </c>
      <c r="R89">
        <f>Demographics!X$3*((Demographics!X$2-Demographics!X94)/Demographics!X$4)^2</f>
        <v>2.604476487050063</v>
      </c>
      <c r="S89">
        <f>Demographics!Y$3*((Demographics!Y$2-Demographics!Y94)/Demographics!Y$4)^2</f>
        <v>2.759160162462819</v>
      </c>
      <c r="T89">
        <f>Demographics!Z$3*((Demographics!Z$2-Demographics!Z94)/Demographics!Z$4)^2</f>
        <v>106.41164019310366</v>
      </c>
      <c r="U89">
        <f>Demographics!AA$3*((Demographics!AA$2-Demographics!AA94)/Demographics!AA$4)^2</f>
        <v>119.20392749734289</v>
      </c>
      <c r="V89">
        <f>Demographics!AB$3*((Demographics!AB$2-Demographics!AB94)/Demographics!AB$4)^2</f>
        <v>6.662772126628352</v>
      </c>
    </row>
    <row r="90" spans="1:22" ht="12.75">
      <c r="A90">
        <f>Demographics!G$3*((Demographics!G$2-Demographics!G95)/Demographics!G$4)^2</f>
        <v>0.0006183801711780522</v>
      </c>
      <c r="B90">
        <f>Demographics!H$3*((Demographics!H$2-Demographics!H95)/Demographics!H$4)^2</f>
        <v>12.189003572251655</v>
      </c>
      <c r="C90">
        <f>Demographics!I$3*((Demographics!I$2-Demographics!I95)/Demographics!I$4)^2</f>
        <v>5.753645713449023</v>
      </c>
      <c r="D90">
        <f>Demographics!J$3*((Demographics!J$2-Demographics!J95)/Demographics!J$4)^2</f>
        <v>9.921737950118215</v>
      </c>
      <c r="E90">
        <f>Demographics!K$3*((Demographics!K$2-Demographics!K95)/Demographics!K$4)^2</f>
        <v>47.570934267546704</v>
      </c>
      <c r="F90">
        <f>Demographics!L$3*((Demographics!L$2-Demographics!L95)/Demographics!L$4)^2</f>
        <v>12.22465225742363</v>
      </c>
      <c r="G90">
        <f>Demographics!M$3*((Demographics!M$2-Demographics!M95)/Demographics!M$4)^2</f>
        <v>33.52189913513416</v>
      </c>
      <c r="H90">
        <f>Demographics!N$3*((Demographics!N$2-Demographics!N95)/Demographics!N$4)^2</f>
        <v>3.06960506440628</v>
      </c>
      <c r="I90">
        <f>Demographics!O$3*((Demographics!O$2-Demographics!O95)/Demographics!O$4)^2</f>
        <v>1.7496772504362328</v>
      </c>
      <c r="J90">
        <f>Demographics!P$3*((Demographics!P$2-Demographics!P95)/Demographics!P$4)^2</f>
        <v>3.0592193007727833</v>
      </c>
      <c r="K90">
        <f>Demographics!Q$3*((Demographics!Q$2-Demographics!Q95)/Demographics!Q$4)^2</f>
        <v>0.061475318075244055</v>
      </c>
      <c r="L90">
        <f>Demographics!R$3*((Demographics!R$2-Demographics!R95)/Demographics!R$4)^2</f>
        <v>0.39699811128341644</v>
      </c>
      <c r="M90">
        <f>Demographics!S$3*((Demographics!S$2-Demographics!S95)/Demographics!S$4)^2</f>
        <v>12.099891923906796</v>
      </c>
      <c r="N90">
        <f>Demographics!T$3*((Demographics!T$2-Demographics!T95)/Demographics!T$4)^2</f>
        <v>6.126567317446302</v>
      </c>
      <c r="O90">
        <f>Demographics!U$3*((Demographics!U$2-Demographics!U95)/Demographics!U$4)^2</f>
        <v>14.88490450358414</v>
      </c>
      <c r="P90">
        <f>Demographics!V$3*((Demographics!V$2-Demographics!V95)/Demographics!V$4)^2</f>
        <v>273.3244098590348</v>
      </c>
      <c r="Q90">
        <f>Demographics!W$3*((Demographics!W$2-Demographics!W95)/Demographics!W$4)^2</f>
        <v>17.609097952737162</v>
      </c>
      <c r="R90">
        <f>Demographics!X$3*((Demographics!X$2-Demographics!X95)/Demographics!X$4)^2</f>
        <v>3.6468978941639496</v>
      </c>
      <c r="S90">
        <f>Demographics!Y$3*((Demographics!Y$2-Demographics!Y95)/Demographics!Y$4)^2</f>
        <v>0.6643030893755666</v>
      </c>
      <c r="T90">
        <f>Demographics!Z$3*((Demographics!Z$2-Demographics!Z95)/Demographics!Z$4)^2</f>
        <v>39.55527795549284</v>
      </c>
      <c r="U90">
        <f>Demographics!AA$3*((Demographics!AA$2-Demographics!AA95)/Demographics!AA$4)^2</f>
        <v>49.56475843760922</v>
      </c>
      <c r="V90">
        <f>Demographics!AB$3*((Demographics!AB$2-Demographics!AB95)/Demographics!AB$4)^2</f>
        <v>0</v>
      </c>
    </row>
    <row r="91" spans="1:22" ht="12.75">
      <c r="A91">
        <f>Demographics!G$3*((Demographics!G$2-Demographics!G96)/Demographics!G$4)^2</f>
        <v>0.015804957399769594</v>
      </c>
      <c r="B91">
        <f>Demographics!H$3*((Demographics!H$2-Demographics!H96)/Demographics!H$4)^2</f>
        <v>75.53293886294838</v>
      </c>
      <c r="C91">
        <f>Demographics!I$3*((Demographics!I$2-Demographics!I96)/Demographics!I$4)^2</f>
        <v>0.12553874597105785</v>
      </c>
      <c r="D91">
        <f>Demographics!J$3*((Demographics!J$2-Demographics!J96)/Demographics!J$4)^2</f>
        <v>27.871006595379583</v>
      </c>
      <c r="E91">
        <f>Demographics!K$3*((Demographics!K$2-Demographics!K96)/Demographics!K$4)^2</f>
        <v>111.89213695355161</v>
      </c>
      <c r="F91">
        <f>Demographics!L$3*((Demographics!L$2-Demographics!L96)/Demographics!L$4)^2</f>
        <v>59.45282390394258</v>
      </c>
      <c r="G91">
        <f>Demographics!M$3*((Demographics!M$2-Demographics!M96)/Demographics!M$4)^2</f>
        <v>100.7537770183366</v>
      </c>
      <c r="H91">
        <f>Demographics!N$3*((Demographics!N$2-Demographics!N96)/Demographics!N$4)^2</f>
        <v>18.88814825302999</v>
      </c>
      <c r="I91">
        <f>Demographics!O$3*((Demographics!O$2-Demographics!O96)/Demographics!O$4)^2</f>
        <v>9.038864196402017</v>
      </c>
      <c r="J91">
        <f>Demographics!P$3*((Demographics!P$2-Demographics!P96)/Demographics!P$4)^2</f>
        <v>20.152302138067718</v>
      </c>
      <c r="K91">
        <f>Demographics!Q$3*((Demographics!Q$2-Demographics!Q96)/Demographics!Q$4)^2</f>
        <v>6.05848933612571</v>
      </c>
      <c r="L91">
        <f>Demographics!R$3*((Demographics!R$2-Demographics!R96)/Demographics!R$4)^2</f>
        <v>2.9354076023215705</v>
      </c>
      <c r="M91">
        <f>Demographics!S$3*((Demographics!S$2-Demographics!S96)/Demographics!S$4)^2</f>
        <v>12.972367303479727</v>
      </c>
      <c r="N91">
        <f>Demographics!T$3*((Demographics!T$2-Demographics!T96)/Demographics!T$4)^2</f>
        <v>20.713766735813454</v>
      </c>
      <c r="O91">
        <f>Demographics!U$3*((Demographics!U$2-Demographics!U96)/Demographics!U$4)^2</f>
        <v>53.69271147721982</v>
      </c>
      <c r="P91">
        <f>Demographics!V$3*((Demographics!V$2-Demographics!V96)/Demographics!V$4)^2</f>
        <v>319.2403963957461</v>
      </c>
      <c r="Q91">
        <f>Demographics!W$3*((Demographics!W$2-Demographics!W96)/Demographics!W$4)^2</f>
        <v>25.12148217573338</v>
      </c>
      <c r="R91">
        <f>Demographics!X$3*((Demographics!X$2-Demographics!X96)/Demographics!X$4)^2</f>
        <v>12.162290447488626</v>
      </c>
      <c r="S91">
        <f>Demographics!Y$3*((Demographics!Y$2-Demographics!Y96)/Demographics!Y$4)^2</f>
        <v>0.12584209413246994</v>
      </c>
      <c r="T91">
        <f>Demographics!Z$3*((Demographics!Z$2-Demographics!Z96)/Demographics!Z$4)^2</f>
        <v>116.0017385438523</v>
      </c>
      <c r="U91">
        <f>Demographics!AA$3*((Demographics!AA$2-Demographics!AA96)/Demographics!AA$4)^2</f>
        <v>124.31223481143593</v>
      </c>
      <c r="V91">
        <f>Demographics!AB$3*((Demographics!AB$2-Demographics!AB96)/Demographics!AB$4)^2</f>
        <v>23.052282664048285</v>
      </c>
    </row>
    <row r="92" spans="1:22" ht="12.75">
      <c r="A92">
        <f>Demographics!G$3*((Demographics!G$2-Demographics!G97)/Demographics!G$4)^2</f>
        <v>0.04526390166561252</v>
      </c>
      <c r="B92">
        <f>Demographics!H$3*((Demographics!H$2-Demographics!H97)/Demographics!H$4)^2</f>
        <v>79.27911248230481</v>
      </c>
      <c r="C92">
        <f>Demographics!I$3*((Demographics!I$2-Demographics!I97)/Demographics!I$4)^2</f>
        <v>0.09138977220776907</v>
      </c>
      <c r="D92">
        <f>Demographics!J$3*((Demographics!J$2-Demographics!J97)/Demographics!J$4)^2</f>
        <v>21.77401651765934</v>
      </c>
      <c r="E92">
        <f>Demographics!K$3*((Demographics!K$2-Demographics!K97)/Demographics!K$4)^2</f>
        <v>93.21344501036795</v>
      </c>
      <c r="F92">
        <f>Demographics!L$3*((Demographics!L$2-Demographics!L97)/Demographics!L$4)^2</f>
        <v>39.78852711248604</v>
      </c>
      <c r="G92">
        <f>Demographics!M$3*((Demographics!M$2-Demographics!M97)/Demographics!M$4)^2</f>
        <v>68.06068505013722</v>
      </c>
      <c r="H92">
        <f>Demographics!N$3*((Demographics!N$2-Demographics!N97)/Demographics!N$4)^2</f>
        <v>14.599052596769171</v>
      </c>
      <c r="I92">
        <f>Demographics!O$3*((Demographics!O$2-Demographics!O97)/Demographics!O$4)^2</f>
        <v>2.8478338092966546</v>
      </c>
      <c r="J92">
        <f>Demographics!P$3*((Demographics!P$2-Demographics!P97)/Demographics!P$4)^2</f>
        <v>14.942205528156155</v>
      </c>
      <c r="K92">
        <f>Demographics!Q$3*((Demographics!Q$2-Demographics!Q97)/Demographics!Q$4)^2</f>
        <v>4.3988649677888185</v>
      </c>
      <c r="L92">
        <f>Demographics!R$3*((Demographics!R$2-Demographics!R97)/Demographics!R$4)^2</f>
        <v>2.8964241389257057</v>
      </c>
      <c r="M92">
        <f>Demographics!S$3*((Demographics!S$2-Demographics!S97)/Demographics!S$4)^2</f>
        <v>12.13606321691575</v>
      </c>
      <c r="N92">
        <f>Demographics!T$3*((Demographics!T$2-Demographics!T97)/Demographics!T$4)^2</f>
        <v>15.552912887257204</v>
      </c>
      <c r="O92">
        <f>Demographics!U$3*((Demographics!U$2-Demographics!U97)/Demographics!U$4)^2</f>
        <v>53.33457507360129</v>
      </c>
      <c r="P92">
        <f>Demographics!V$3*((Demographics!V$2-Demographics!V97)/Demographics!V$4)^2</f>
        <v>315.19066743610597</v>
      </c>
      <c r="Q92">
        <f>Demographics!W$3*((Demographics!W$2-Demographics!W97)/Demographics!W$4)^2</f>
        <v>24.482424482841427</v>
      </c>
      <c r="R92">
        <f>Demographics!X$3*((Demographics!X$2-Demographics!X97)/Demographics!X$4)^2</f>
        <v>7.093084175395928</v>
      </c>
      <c r="S92">
        <f>Demographics!Y$3*((Demographics!Y$2-Demographics!Y97)/Demographics!Y$4)^2</f>
        <v>0.11404987545800742</v>
      </c>
      <c r="T92">
        <f>Demographics!Z$3*((Demographics!Z$2-Demographics!Z97)/Demographics!Z$4)^2</f>
        <v>101.28448387190998</v>
      </c>
      <c r="U92">
        <f>Demographics!AA$3*((Demographics!AA$2-Demographics!AA97)/Demographics!AA$4)^2</f>
        <v>115.06261912226168</v>
      </c>
      <c r="V92">
        <f>Demographics!AB$3*((Demographics!AB$2-Demographics!AB97)/Demographics!AB$4)^2</f>
        <v>0.0010966947965946859</v>
      </c>
    </row>
    <row r="93" spans="1:22" ht="12.75">
      <c r="A93">
        <f>Demographics!G$3*((Demographics!G$2-Demographics!G98)/Demographics!G$4)^2</f>
        <v>0.20784444642373157</v>
      </c>
      <c r="B93">
        <f>Demographics!H$3*((Demographics!H$2-Demographics!H98)/Demographics!H$4)^2</f>
        <v>39.95339519815525</v>
      </c>
      <c r="C93">
        <f>Demographics!I$3*((Demographics!I$2-Demographics!I98)/Demographics!I$4)^2</f>
        <v>1.742589926566687</v>
      </c>
      <c r="D93">
        <f>Demographics!J$3*((Demographics!J$2-Demographics!J98)/Demographics!J$4)^2</f>
        <v>13.850830898712095</v>
      </c>
      <c r="E93">
        <f>Demographics!K$3*((Demographics!K$2-Demographics!K98)/Demographics!K$4)^2</f>
        <v>60.9572012703842</v>
      </c>
      <c r="F93">
        <f>Demographics!L$3*((Demographics!L$2-Demographics!L98)/Demographics!L$4)^2</f>
        <v>25.289194585221647</v>
      </c>
      <c r="G93">
        <f>Demographics!M$3*((Demographics!M$2-Demographics!M98)/Demographics!M$4)^2</f>
        <v>44.24116071288293</v>
      </c>
      <c r="H93">
        <f>Demographics!N$3*((Demographics!N$2-Demographics!N98)/Demographics!N$4)^2</f>
        <v>11.267980923099897</v>
      </c>
      <c r="I93">
        <f>Demographics!O$3*((Demographics!O$2-Demographics!O98)/Demographics!O$4)^2</f>
        <v>6.718350414488175</v>
      </c>
      <c r="J93">
        <f>Demographics!P$3*((Demographics!P$2-Demographics!P98)/Demographics!P$4)^2</f>
        <v>6.597721246548547</v>
      </c>
      <c r="K93">
        <f>Demographics!Q$3*((Demographics!Q$2-Demographics!Q98)/Demographics!Q$4)^2</f>
        <v>3.592350317165542</v>
      </c>
      <c r="L93">
        <f>Demographics!R$3*((Demographics!R$2-Demographics!R98)/Demographics!R$4)^2</f>
        <v>2.8271130366432855</v>
      </c>
      <c r="M93">
        <f>Demographics!S$3*((Demographics!S$2-Demographics!S98)/Demographics!S$4)^2</f>
        <v>12.364466262578736</v>
      </c>
      <c r="N93">
        <f>Demographics!T$3*((Demographics!T$2-Demographics!T98)/Demographics!T$4)^2</f>
        <v>6.14601133656195</v>
      </c>
      <c r="O93">
        <f>Demographics!U$3*((Demographics!U$2-Demographics!U98)/Demographics!U$4)^2</f>
        <v>48.508175464771796</v>
      </c>
      <c r="P93">
        <f>Demographics!V$3*((Demographics!V$2-Demographics!V98)/Demographics!V$4)^2</f>
        <v>297.3953118337772</v>
      </c>
      <c r="Q93">
        <f>Demographics!W$3*((Demographics!W$2-Demographics!W98)/Demographics!W$4)^2</f>
        <v>23.133408735708738</v>
      </c>
      <c r="R93">
        <f>Demographics!X$3*((Demographics!X$2-Demographics!X98)/Demographics!X$4)^2</f>
        <v>9.921210583383429</v>
      </c>
      <c r="S93">
        <f>Demographics!Y$3*((Demographics!Y$2-Demographics!Y98)/Demographics!Y$4)^2</f>
        <v>0.025398867522927623</v>
      </c>
      <c r="T93">
        <f>Demographics!Z$3*((Demographics!Z$2-Demographics!Z98)/Demographics!Z$4)^2</f>
        <v>20.315573329667956</v>
      </c>
      <c r="U93">
        <f>Demographics!AA$3*((Demographics!AA$2-Demographics!AA98)/Demographics!AA$4)^2</f>
        <v>151.59558030155492</v>
      </c>
      <c r="V93">
        <f>Demographics!AB$3*((Demographics!AB$2-Demographics!AB98)/Demographics!AB$4)^2</f>
        <v>0.0002463198042506926</v>
      </c>
    </row>
    <row r="94" spans="1:22" ht="12.75">
      <c r="A94">
        <f>Demographics!G$3*((Demographics!G$2-Demographics!G99)/Demographics!G$4)^2</f>
        <v>0.1054013733126775</v>
      </c>
      <c r="B94">
        <f>Demographics!H$3*((Demographics!H$2-Demographics!H99)/Demographics!H$4)^2</f>
        <v>10.30459733742096</v>
      </c>
      <c r="C94">
        <f>Demographics!I$3*((Demographics!I$2-Demographics!I99)/Demographics!I$4)^2</f>
        <v>97.59226209646242</v>
      </c>
      <c r="D94">
        <f>Demographics!J$3*((Demographics!J$2-Demographics!J99)/Demographics!J$4)^2</f>
        <v>14.559342388208323</v>
      </c>
      <c r="E94">
        <f>Demographics!K$3*((Demographics!K$2-Demographics!K99)/Demographics!K$4)^2</f>
        <v>112.117656033857</v>
      </c>
      <c r="F94">
        <f>Demographics!L$3*((Demographics!L$2-Demographics!L99)/Demographics!L$4)^2</f>
        <v>19.141584957607396</v>
      </c>
      <c r="G94">
        <f>Demographics!M$3*((Demographics!M$2-Demographics!M99)/Demographics!M$4)^2</f>
        <v>16.242085436394063</v>
      </c>
      <c r="H94">
        <f>Demographics!N$3*((Demographics!N$2-Demographics!N99)/Demographics!N$4)^2</f>
        <v>2.4712532906027604</v>
      </c>
      <c r="I94">
        <f>Demographics!O$3*((Demographics!O$2-Demographics!O99)/Demographics!O$4)^2</f>
        <v>3.582136219627367</v>
      </c>
      <c r="J94">
        <f>Demographics!P$3*((Demographics!P$2-Demographics!P99)/Demographics!P$4)^2</f>
        <v>22.84070704746604</v>
      </c>
      <c r="K94">
        <f>Demographics!Q$3*((Demographics!Q$2-Demographics!Q99)/Demographics!Q$4)^2</f>
        <v>5.782507306834019</v>
      </c>
      <c r="L94">
        <f>Demographics!R$3*((Demographics!R$2-Demographics!R99)/Demographics!R$4)^2</f>
        <v>2.8621259536740777</v>
      </c>
      <c r="M94">
        <f>Demographics!S$3*((Demographics!S$2-Demographics!S99)/Demographics!S$4)^2</f>
        <v>13.495715071155987</v>
      </c>
      <c r="N94">
        <f>Demographics!T$3*((Demographics!T$2-Demographics!T99)/Demographics!T$4)^2</f>
        <v>22.953062044645705</v>
      </c>
      <c r="O94">
        <f>Demographics!U$3*((Demographics!U$2-Demographics!U99)/Demographics!U$4)^2</f>
        <v>55.29801616708851</v>
      </c>
      <c r="P94">
        <f>Demographics!V$3*((Demographics!V$2-Demographics!V99)/Demographics!V$4)^2</f>
        <v>320.8427440600224</v>
      </c>
      <c r="Q94">
        <f>Demographics!W$3*((Demographics!W$2-Demographics!W99)/Demographics!W$4)^2</f>
        <v>25.362423825084555</v>
      </c>
      <c r="R94">
        <f>Demographics!X$3*((Demographics!X$2-Demographics!X99)/Demographics!X$4)^2</f>
        <v>0.1138548163130451</v>
      </c>
      <c r="S94">
        <f>Demographics!Y$3*((Demographics!Y$2-Demographics!Y99)/Demographics!Y$4)^2</f>
        <v>17.36520888262121</v>
      </c>
      <c r="T94">
        <f>Demographics!Z$3*((Demographics!Z$2-Demographics!Z99)/Demographics!Z$4)^2</f>
        <v>66.65457260899463</v>
      </c>
      <c r="U94">
        <f>Demographics!AA$3*((Demographics!AA$2-Demographics!AA99)/Demographics!AA$4)^2</f>
        <v>139.75420113459097</v>
      </c>
      <c r="V94">
        <f>Demographics!AB$3*((Demographics!AB$2-Demographics!AB99)/Demographics!AB$4)^2</f>
        <v>4.615523313373421</v>
      </c>
    </row>
    <row r="95" spans="1:22" ht="12.75">
      <c r="A95">
        <f>Demographics!G$3*((Demographics!G$2-Demographics!G100)/Demographics!G$4)^2</f>
        <v>0.2612847081304762</v>
      </c>
      <c r="B95">
        <f>Demographics!H$3*((Demographics!H$2-Demographics!H100)/Demographics!H$4)^2</f>
        <v>14.733378673382477</v>
      </c>
      <c r="C95">
        <f>Demographics!I$3*((Demographics!I$2-Demographics!I100)/Demographics!I$4)^2</f>
        <v>71.83245344635958</v>
      </c>
      <c r="D95">
        <f>Demographics!J$3*((Demographics!J$2-Demographics!J100)/Demographics!J$4)^2</f>
        <v>17.90019616810585</v>
      </c>
      <c r="E95">
        <f>Demographics!K$3*((Demographics!K$2-Demographics!K100)/Demographics!K$4)^2</f>
        <v>92.7414809819941</v>
      </c>
      <c r="F95">
        <f>Demographics!L$3*((Demographics!L$2-Demographics!L100)/Demographics!L$4)^2</f>
        <v>12.801051424186898</v>
      </c>
      <c r="G95">
        <f>Demographics!M$3*((Demographics!M$2-Demographics!M100)/Demographics!M$4)^2</f>
        <v>7.854687064227823</v>
      </c>
      <c r="H95">
        <f>Demographics!N$3*((Demographics!N$2-Demographics!N100)/Demographics!N$4)^2</f>
        <v>5.218879439980038</v>
      </c>
      <c r="I95">
        <f>Demographics!O$3*((Demographics!O$2-Demographics!O100)/Demographics!O$4)^2</f>
        <v>0.0016941253912695514</v>
      </c>
      <c r="J95">
        <f>Demographics!P$3*((Demographics!P$2-Demographics!P100)/Demographics!P$4)^2</f>
        <v>17.17618311635001</v>
      </c>
      <c r="K95">
        <f>Demographics!Q$3*((Demographics!Q$2-Demographics!Q100)/Demographics!Q$4)^2</f>
        <v>4.551312888995499</v>
      </c>
      <c r="L95">
        <f>Demographics!R$3*((Demographics!R$2-Demographics!R100)/Demographics!R$4)^2</f>
        <v>2.7984811955950204</v>
      </c>
      <c r="M95">
        <f>Demographics!S$3*((Demographics!S$2-Demographics!S100)/Demographics!S$4)^2</f>
        <v>10.701753254175413</v>
      </c>
      <c r="N95">
        <f>Demographics!T$3*((Demographics!T$2-Demographics!T100)/Demographics!T$4)^2</f>
        <v>19.359290488841957</v>
      </c>
      <c r="O95">
        <f>Demographics!U$3*((Demographics!U$2-Demographics!U100)/Demographics!U$4)^2</f>
        <v>52.60019114308296</v>
      </c>
      <c r="P95">
        <f>Demographics!V$3*((Demographics!V$2-Demographics!V100)/Demographics!V$4)^2</f>
        <v>316.33956648250535</v>
      </c>
      <c r="Q95">
        <f>Demographics!W$3*((Demographics!W$2-Demographics!W100)/Demographics!W$4)^2</f>
        <v>24.63325040907516</v>
      </c>
      <c r="R95">
        <f>Demographics!X$3*((Demographics!X$2-Demographics!X100)/Demographics!X$4)^2</f>
        <v>2.6498170214741887</v>
      </c>
      <c r="S95">
        <f>Demographics!Y$3*((Demographics!Y$2-Demographics!Y100)/Demographics!Y$4)^2</f>
        <v>0.8799261418886073</v>
      </c>
      <c r="T95">
        <f>Demographics!Z$3*((Demographics!Z$2-Demographics!Z100)/Demographics!Z$4)^2</f>
        <v>60.38396803829574</v>
      </c>
      <c r="U95">
        <f>Demographics!AA$3*((Demographics!AA$2-Demographics!AA100)/Demographics!AA$4)^2</f>
        <v>98.18705521510738</v>
      </c>
      <c r="V95">
        <f>Demographics!AB$3*((Demographics!AB$2-Demographics!AB100)/Demographics!AB$4)^2</f>
        <v>1.1361278211513066</v>
      </c>
    </row>
    <row r="96" spans="1:22" ht="12.75">
      <c r="A96">
        <f>Demographics!G$3*((Demographics!G$2-Demographics!G101)/Demographics!G$4)^2</f>
        <v>0.013789496101115344</v>
      </c>
      <c r="B96">
        <f>Demographics!H$3*((Demographics!H$2-Demographics!H101)/Demographics!H$4)^2</f>
        <v>36.471866996953445</v>
      </c>
      <c r="C96">
        <f>Demographics!I$3*((Demographics!I$2-Demographics!I101)/Demographics!I$4)^2</f>
        <v>1.7412330271191139</v>
      </c>
      <c r="D96">
        <f>Demographics!J$3*((Demographics!J$2-Demographics!J101)/Demographics!J$4)^2</f>
        <v>27.283569591121783</v>
      </c>
      <c r="E96">
        <f>Demographics!K$3*((Demographics!K$2-Demographics!K101)/Demographics!K$4)^2</f>
        <v>92.68868809822006</v>
      </c>
      <c r="F96">
        <f>Demographics!L$3*((Demographics!L$2-Demographics!L101)/Demographics!L$4)^2</f>
        <v>37.33157576738133</v>
      </c>
      <c r="G96">
        <f>Demographics!M$3*((Demographics!M$2-Demographics!M101)/Demographics!M$4)^2</f>
        <v>50.23595147680729</v>
      </c>
      <c r="H96">
        <f>Demographics!N$3*((Demographics!N$2-Demographics!N101)/Demographics!N$4)^2</f>
        <v>15.530229658876618</v>
      </c>
      <c r="I96">
        <f>Demographics!O$3*((Demographics!O$2-Demographics!O101)/Demographics!O$4)^2</f>
        <v>16.101018372396975</v>
      </c>
      <c r="J96">
        <f>Demographics!P$3*((Demographics!P$2-Demographics!P101)/Demographics!P$4)^2</f>
        <v>13.735501804719325</v>
      </c>
      <c r="K96">
        <f>Demographics!Q$3*((Demographics!Q$2-Demographics!Q101)/Demographics!Q$4)^2</f>
        <v>5.29379351076054</v>
      </c>
      <c r="L96">
        <f>Demographics!R$3*((Demographics!R$2-Demographics!R101)/Demographics!R$4)^2</f>
        <v>2.9030258809017746</v>
      </c>
      <c r="M96">
        <f>Demographics!S$3*((Demographics!S$2-Demographics!S101)/Demographics!S$4)^2</f>
        <v>12.519556282394742</v>
      </c>
      <c r="N96">
        <f>Demographics!T$3*((Demographics!T$2-Demographics!T101)/Demographics!T$4)^2</f>
        <v>15.480082368241005</v>
      </c>
      <c r="O96">
        <f>Demographics!U$3*((Demographics!U$2-Demographics!U101)/Demographics!U$4)^2</f>
        <v>50.79572952403833</v>
      </c>
      <c r="P96">
        <f>Demographics!V$3*((Demographics!V$2-Demographics!V101)/Demographics!V$4)^2</f>
        <v>310.27945596175323</v>
      </c>
      <c r="Q96">
        <f>Demographics!W$3*((Demographics!W$2-Demographics!W101)/Demographics!W$4)^2</f>
        <v>24.020934671912435</v>
      </c>
      <c r="R96">
        <f>Demographics!X$3*((Demographics!X$2-Demographics!X101)/Demographics!X$4)^2</f>
        <v>9.422887836614441</v>
      </c>
      <c r="S96">
        <f>Demographics!Y$3*((Demographics!Y$2-Demographics!Y101)/Demographics!Y$4)^2</f>
        <v>1.5128145320539064</v>
      </c>
      <c r="T96">
        <f>Demographics!Z$3*((Demographics!Z$2-Demographics!Z101)/Demographics!Z$4)^2</f>
        <v>91.96472535245636</v>
      </c>
      <c r="U96">
        <f>Demographics!AA$3*((Demographics!AA$2-Demographics!AA101)/Demographics!AA$4)^2</f>
        <v>106.3447338317284</v>
      </c>
      <c r="V96">
        <f>Demographics!AB$3*((Demographics!AB$2-Demographics!AB101)/Demographics!AB$4)^2</f>
        <v>11.982741404153787</v>
      </c>
    </row>
    <row r="97" spans="1:22" ht="12.75">
      <c r="A97">
        <f>Demographics!G$3*((Demographics!G$2-Demographics!G102)/Demographics!G$4)^2</f>
        <v>0.10008788443440716</v>
      </c>
      <c r="B97">
        <f>Demographics!H$3*((Demographics!H$2-Demographics!H102)/Demographics!H$4)^2</f>
        <v>14.36810995918464</v>
      </c>
      <c r="C97">
        <f>Demographics!I$3*((Demographics!I$2-Demographics!I102)/Demographics!I$4)^2</f>
        <v>0.011833066175461732</v>
      </c>
      <c r="D97">
        <f>Demographics!J$3*((Demographics!J$2-Demographics!J102)/Demographics!J$4)^2</f>
        <v>20.02400513782422</v>
      </c>
      <c r="E97">
        <f>Demographics!K$3*((Demographics!K$2-Demographics!K102)/Demographics!K$4)^2</f>
        <v>57.89688081715482</v>
      </c>
      <c r="F97">
        <f>Demographics!L$3*((Demographics!L$2-Demographics!L102)/Demographics!L$4)^2</f>
        <v>5.407036059262075</v>
      </c>
      <c r="G97">
        <f>Demographics!M$3*((Demographics!M$2-Demographics!M102)/Demographics!M$4)^2</f>
        <v>17.288714823599555</v>
      </c>
      <c r="H97">
        <f>Demographics!N$3*((Demographics!N$2-Demographics!N102)/Demographics!N$4)^2</f>
        <v>27.781003809978703</v>
      </c>
      <c r="I97">
        <f>Demographics!O$3*((Demographics!O$2-Demographics!O102)/Demographics!O$4)^2</f>
        <v>31.509902260146117</v>
      </c>
      <c r="J97">
        <f>Demographics!P$3*((Demographics!P$2-Demographics!P102)/Demographics!P$4)^2</f>
        <v>0.3199820647842965</v>
      </c>
      <c r="K97">
        <f>Demographics!Q$3*((Demographics!Q$2-Demographics!Q102)/Demographics!Q$4)^2</f>
        <v>3.4985210511270326</v>
      </c>
      <c r="L97">
        <f>Demographics!R$3*((Demographics!R$2-Demographics!R102)/Demographics!R$4)^2</f>
        <v>2.6657901264559976</v>
      </c>
      <c r="M97">
        <f>Demographics!S$3*((Demographics!S$2-Demographics!S102)/Demographics!S$4)^2</f>
        <v>10.674640084472195</v>
      </c>
      <c r="N97">
        <f>Demographics!T$3*((Demographics!T$2-Demographics!T102)/Demographics!T$4)^2</f>
        <v>8.79809708470575</v>
      </c>
      <c r="O97">
        <f>Demographics!U$3*((Demographics!U$2-Demographics!U102)/Demographics!U$4)^2</f>
        <v>44.33862811875242</v>
      </c>
      <c r="P97">
        <f>Demographics!V$3*((Demographics!V$2-Demographics!V102)/Demographics!V$4)^2</f>
        <v>281.5091062401039</v>
      </c>
      <c r="Q97">
        <f>Demographics!W$3*((Demographics!W$2-Demographics!W102)/Demographics!W$4)^2</f>
        <v>21.573887455798697</v>
      </c>
      <c r="R97">
        <f>Demographics!X$3*((Demographics!X$2-Demographics!X102)/Demographics!X$4)^2</f>
        <v>83.44748262921175</v>
      </c>
      <c r="S97">
        <f>Demographics!Y$3*((Demographics!Y$2-Demographics!Y102)/Demographics!Y$4)^2</f>
        <v>2.407466633646161</v>
      </c>
      <c r="T97">
        <f>Demographics!Z$3*((Demographics!Z$2-Demographics!Z102)/Demographics!Z$4)^2</f>
        <v>8.43551011082503</v>
      </c>
      <c r="U97">
        <f>Demographics!AA$3*((Demographics!AA$2-Demographics!AA102)/Demographics!AA$4)^2</f>
        <v>148.76855474718337</v>
      </c>
      <c r="V97">
        <f>Demographics!AB$3*((Demographics!AB$2-Demographics!AB102)/Demographics!AB$4)^2</f>
        <v>0.06308204229420168</v>
      </c>
    </row>
    <row r="98" spans="1:22" ht="12.75">
      <c r="A98">
        <f>Demographics!G$3*((Demographics!G$2-Demographics!G103)/Demographics!G$4)^2</f>
        <v>0.5200577239607351</v>
      </c>
      <c r="B98">
        <f>Demographics!H$3*((Demographics!H$2-Demographics!H103)/Demographics!H$4)^2</f>
        <v>58.544157523234965</v>
      </c>
      <c r="C98">
        <f>Demographics!I$3*((Demographics!I$2-Demographics!I103)/Demographics!I$4)^2</f>
        <v>11.116962182733158</v>
      </c>
      <c r="D98">
        <f>Demographics!J$3*((Demographics!J$2-Demographics!J103)/Demographics!J$4)^2</f>
        <v>36.002801424391556</v>
      </c>
      <c r="E98">
        <f>Demographics!K$3*((Demographics!K$2-Demographics!K103)/Demographics!K$4)^2</f>
        <v>110.7731665715034</v>
      </c>
      <c r="F98">
        <f>Demographics!L$3*((Demographics!L$2-Demographics!L103)/Demographics!L$4)^2</f>
        <v>60.375309845038686</v>
      </c>
      <c r="G98">
        <f>Demographics!M$3*((Demographics!M$2-Demographics!M103)/Demographics!M$4)^2</f>
        <v>99.57762920934205</v>
      </c>
      <c r="H98">
        <f>Demographics!N$3*((Demographics!N$2-Demographics!N103)/Demographics!N$4)^2</f>
        <v>33.428629704461265</v>
      </c>
      <c r="I98">
        <f>Demographics!O$3*((Demographics!O$2-Demographics!O103)/Demographics!O$4)^2</f>
        <v>17.896440832347444</v>
      </c>
      <c r="J98">
        <f>Demographics!P$3*((Demographics!P$2-Demographics!P103)/Demographics!P$4)^2</f>
        <v>14.218382735947518</v>
      </c>
      <c r="K98">
        <f>Demographics!Q$3*((Demographics!Q$2-Demographics!Q103)/Demographics!Q$4)^2</f>
        <v>4.210061725270289</v>
      </c>
      <c r="L98">
        <f>Demographics!R$3*((Demographics!R$2-Demographics!R103)/Demographics!R$4)^2</f>
        <v>2.7992024112010396</v>
      </c>
      <c r="M98">
        <f>Demographics!S$3*((Demographics!S$2-Demographics!S103)/Demographics!S$4)^2</f>
        <v>12.744163302595704</v>
      </c>
      <c r="N98">
        <f>Demographics!T$3*((Demographics!T$2-Demographics!T103)/Demographics!T$4)^2</f>
        <v>9.382447283525256</v>
      </c>
      <c r="O98">
        <f>Demographics!U$3*((Demographics!U$2-Demographics!U103)/Demographics!U$4)^2</f>
        <v>50.072644763368174</v>
      </c>
      <c r="P98">
        <f>Demographics!V$3*((Demographics!V$2-Demographics!V103)/Demographics!V$4)^2</f>
        <v>308.4525161657257</v>
      </c>
      <c r="Q98">
        <f>Demographics!W$3*((Demographics!W$2-Demographics!W103)/Demographics!W$4)^2</f>
        <v>23.64125442781829</v>
      </c>
      <c r="R98">
        <f>Demographics!X$3*((Demographics!X$2-Demographics!X103)/Demographics!X$4)^2</f>
        <v>25.386234776477796</v>
      </c>
      <c r="S98">
        <f>Demographics!Y$3*((Demographics!Y$2-Demographics!Y103)/Demographics!Y$4)^2</f>
        <v>6.189727705155542</v>
      </c>
      <c r="T98">
        <f>Demographics!Z$3*((Demographics!Z$2-Demographics!Z103)/Demographics!Z$4)^2</f>
        <v>110.96495006452557</v>
      </c>
      <c r="U98">
        <f>Demographics!AA$3*((Demographics!AA$2-Demographics!AA103)/Demographics!AA$4)^2</f>
        <v>92.77683931301497</v>
      </c>
      <c r="V98">
        <f>Demographics!AB$3*((Demographics!AB$2-Demographics!AB103)/Demographics!AB$4)^2</f>
        <v>5.401589431517928</v>
      </c>
    </row>
    <row r="99" spans="1:22" ht="12.75">
      <c r="A99">
        <f>Demographics!G$3*((Demographics!G$2-Demographics!G104)/Demographics!G$4)^2</f>
        <v>0.22716882677304545</v>
      </c>
      <c r="B99">
        <f>Demographics!H$3*((Demographics!H$2-Demographics!H104)/Demographics!H$4)^2</f>
        <v>15.300691146321547</v>
      </c>
      <c r="C99">
        <f>Demographics!I$3*((Demographics!I$2-Demographics!I104)/Demographics!I$4)^2</f>
        <v>2.068605241882816</v>
      </c>
      <c r="D99">
        <f>Demographics!J$3*((Demographics!J$2-Demographics!J104)/Demographics!J$4)^2</f>
        <v>4.469610687228696</v>
      </c>
      <c r="E99">
        <f>Demographics!K$3*((Demographics!K$2-Demographics!K104)/Demographics!K$4)^2</f>
        <v>63.267177958781154</v>
      </c>
      <c r="F99">
        <f>Demographics!L$3*((Demographics!L$2-Demographics!L104)/Demographics!L$4)^2</f>
        <v>4.0280331619486995</v>
      </c>
      <c r="G99">
        <f>Demographics!M$3*((Demographics!M$2-Demographics!M104)/Demographics!M$4)^2</f>
        <v>11.52698362082013</v>
      </c>
      <c r="H99">
        <f>Demographics!N$3*((Demographics!N$2-Demographics!N104)/Demographics!N$4)^2</f>
        <v>4.5871949561085685</v>
      </c>
      <c r="I99">
        <f>Demographics!O$3*((Demographics!O$2-Demographics!O104)/Demographics!O$4)^2</f>
        <v>0.1672134205003733</v>
      </c>
      <c r="J99">
        <f>Demographics!P$3*((Demographics!P$2-Demographics!P104)/Demographics!P$4)^2</f>
        <v>4.269305411482993</v>
      </c>
      <c r="K99">
        <f>Demographics!Q$3*((Demographics!Q$2-Demographics!Q104)/Demographics!Q$4)^2</f>
        <v>2.7620958986762534</v>
      </c>
      <c r="L99">
        <f>Demographics!R$3*((Demographics!R$2-Demographics!R104)/Demographics!R$4)^2</f>
        <v>2.632555402809744</v>
      </c>
      <c r="M99">
        <f>Demographics!S$3*((Demographics!S$2-Demographics!S104)/Demographics!S$4)^2</f>
        <v>4.492258654108026</v>
      </c>
      <c r="N99">
        <f>Demographics!T$3*((Demographics!T$2-Demographics!T104)/Demographics!T$4)^2</f>
        <v>7.165544228197431</v>
      </c>
      <c r="O99">
        <f>Demographics!U$3*((Demographics!U$2-Demographics!U104)/Demographics!U$4)^2</f>
        <v>46.435560012548486</v>
      </c>
      <c r="P99">
        <f>Demographics!V$3*((Demographics!V$2-Demographics!V104)/Demographics!V$4)^2</f>
        <v>266.6563652524718</v>
      </c>
      <c r="Q99">
        <f>Demographics!W$3*((Demographics!W$2-Demographics!W104)/Demographics!W$4)^2</f>
        <v>22.015046528096253</v>
      </c>
      <c r="R99">
        <f>Demographics!X$3*((Demographics!X$2-Demographics!X104)/Demographics!X$4)^2</f>
        <v>2.607885472345375</v>
      </c>
      <c r="S99">
        <f>Demographics!Y$3*((Demographics!Y$2-Demographics!Y104)/Demographics!Y$4)^2</f>
        <v>1.5646881391472731</v>
      </c>
      <c r="T99">
        <f>Demographics!Z$3*((Demographics!Z$2-Demographics!Z104)/Demographics!Z$4)^2</f>
        <v>12.668361886172885</v>
      </c>
      <c r="U99">
        <f>Demographics!AA$3*((Demographics!AA$2-Demographics!AA104)/Demographics!AA$4)^2</f>
        <v>71.28921846433259</v>
      </c>
      <c r="V99">
        <f>Demographics!AB$3*((Demographics!AB$2-Demographics!AB104)/Demographics!AB$4)^2</f>
        <v>0</v>
      </c>
    </row>
    <row r="100" spans="1:22" ht="12.75">
      <c r="A100">
        <f>Demographics!G$3*((Demographics!G$2-Demographics!G105)/Demographics!G$4)^2</f>
        <v>0.057784191551192673</v>
      </c>
      <c r="B100">
        <f>Demographics!H$3*((Demographics!H$2-Demographics!H105)/Demographics!H$4)^2</f>
        <v>6.732024968647766</v>
      </c>
      <c r="C100">
        <f>Demographics!I$3*((Demographics!I$2-Demographics!I105)/Demographics!I$4)^2</f>
        <v>1.3955142967932495</v>
      </c>
      <c r="D100">
        <f>Demographics!J$3*((Demographics!J$2-Demographics!J105)/Demographics!J$4)^2</f>
        <v>1.9710526812202696</v>
      </c>
      <c r="E100">
        <f>Demographics!K$3*((Demographics!K$2-Demographics!K105)/Demographics!K$4)^2</f>
        <v>33.8185384436059</v>
      </c>
      <c r="F100">
        <f>Demographics!L$3*((Demographics!L$2-Demographics!L105)/Demographics!L$4)^2</f>
        <v>8.410973980266172</v>
      </c>
      <c r="G100">
        <f>Demographics!M$3*((Demographics!M$2-Demographics!M105)/Demographics!M$4)^2</f>
        <v>26.992172784530517</v>
      </c>
      <c r="H100">
        <f>Demographics!N$3*((Demographics!N$2-Demographics!N105)/Demographics!N$4)^2</f>
        <v>1.6020905829082666</v>
      </c>
      <c r="I100">
        <f>Demographics!O$3*((Demographics!O$2-Demographics!O105)/Demographics!O$4)^2</f>
        <v>4.752791399614416</v>
      </c>
      <c r="J100">
        <f>Demographics!P$3*((Demographics!P$2-Demographics!P105)/Demographics!P$4)^2</f>
        <v>5.856892267581451</v>
      </c>
      <c r="K100">
        <f>Demographics!Q$3*((Demographics!Q$2-Demographics!Q105)/Demographics!Q$4)^2</f>
        <v>0.5521720395699775</v>
      </c>
      <c r="L100">
        <f>Demographics!R$3*((Demographics!R$2-Demographics!R105)/Demographics!R$4)^2</f>
        <v>1.4802187318931745</v>
      </c>
      <c r="M100">
        <f>Demographics!S$3*((Demographics!S$2-Demographics!S105)/Demographics!S$4)^2</f>
        <v>10.14574636985099</v>
      </c>
      <c r="N100">
        <f>Demographics!T$3*((Demographics!T$2-Demographics!T105)/Demographics!T$4)^2</f>
        <v>1.0167505311753255</v>
      </c>
      <c r="O100">
        <f>Demographics!U$3*((Demographics!U$2-Demographics!U105)/Demographics!U$4)^2</f>
        <v>38.94594313373007</v>
      </c>
      <c r="P100">
        <f>Demographics!V$3*((Demographics!V$2-Demographics!V105)/Demographics!V$4)^2</f>
        <v>265.19521772897076</v>
      </c>
      <c r="Q100">
        <f>Demographics!W$3*((Demographics!W$2-Demographics!W105)/Demographics!W$4)^2</f>
        <v>20.815753705934476</v>
      </c>
      <c r="R100">
        <f>Demographics!X$3*((Demographics!X$2-Demographics!X105)/Demographics!X$4)^2</f>
        <v>4.600704349448141</v>
      </c>
      <c r="S100">
        <f>Demographics!Y$3*((Demographics!Y$2-Demographics!Y105)/Demographics!Y$4)^2</f>
        <v>1.5886621609708427</v>
      </c>
      <c r="T100">
        <f>Demographics!Z$3*((Demographics!Z$2-Demographics!Z105)/Demographics!Z$4)^2</f>
        <v>1.9809612545593318</v>
      </c>
      <c r="U100">
        <f>Demographics!AA$3*((Demographics!AA$2-Demographics!AA105)/Demographics!AA$4)^2</f>
        <v>81.2442573215967</v>
      </c>
      <c r="V100">
        <f>Demographics!AB$3*((Demographics!AB$2-Demographics!AB105)/Demographics!AB$4)^2</f>
        <v>0</v>
      </c>
    </row>
    <row r="101" spans="1:22" ht="12.75">
      <c r="A101">
        <f>Demographics!G$3*((Demographics!G$2-Demographics!G106)/Demographics!G$4)^2</f>
        <v>0.018330009765413435</v>
      </c>
      <c r="B101">
        <f>Demographics!H$3*((Demographics!H$2-Demographics!H106)/Demographics!H$4)^2</f>
        <v>67.93791502310695</v>
      </c>
      <c r="C101">
        <f>Demographics!I$3*((Demographics!I$2-Demographics!I106)/Demographics!I$4)^2</f>
        <v>15.339554966673909</v>
      </c>
      <c r="D101">
        <f>Demographics!J$3*((Demographics!J$2-Demographics!J106)/Demographics!J$4)^2</f>
        <v>39.4748684487711</v>
      </c>
      <c r="E101">
        <f>Demographics!K$3*((Demographics!K$2-Demographics!K106)/Demographics!K$4)^2</f>
        <v>124.32716649886899</v>
      </c>
      <c r="F101">
        <f>Demographics!L$3*((Demographics!L$2-Demographics!L106)/Demographics!L$4)^2</f>
        <v>61.76692065551325</v>
      </c>
      <c r="G101">
        <f>Demographics!M$3*((Demographics!M$2-Demographics!M106)/Demographics!M$4)^2</f>
        <v>101.3542724529634</v>
      </c>
      <c r="H101">
        <f>Demographics!N$3*((Demographics!N$2-Demographics!N106)/Demographics!N$4)^2</f>
        <v>22.419179722257812</v>
      </c>
      <c r="I101">
        <f>Demographics!O$3*((Demographics!O$2-Demographics!O106)/Demographics!O$4)^2</f>
        <v>5.690266873387843</v>
      </c>
      <c r="J101">
        <f>Demographics!P$3*((Demographics!P$2-Demographics!P106)/Demographics!P$4)^2</f>
        <v>14.771487765214104</v>
      </c>
      <c r="K101">
        <f>Demographics!Q$3*((Demographics!Q$2-Demographics!Q106)/Demographics!Q$4)^2</f>
        <v>0.0652681150915065</v>
      </c>
      <c r="L101">
        <f>Demographics!R$3*((Demographics!R$2-Demographics!R106)/Demographics!R$4)^2</f>
        <v>2.5552424679477057</v>
      </c>
      <c r="M101">
        <f>Demographics!S$3*((Demographics!S$2-Demographics!S106)/Demographics!S$4)^2</f>
        <v>11.538304317406357</v>
      </c>
      <c r="N101">
        <f>Demographics!T$3*((Demographics!T$2-Demographics!T106)/Demographics!T$4)^2</f>
        <v>15.898116335340282</v>
      </c>
      <c r="O101">
        <f>Demographics!U$3*((Demographics!U$2-Demographics!U106)/Demographics!U$4)^2</f>
        <v>48.325832003517995</v>
      </c>
      <c r="P101">
        <f>Demographics!V$3*((Demographics!V$2-Demographics!V106)/Demographics!V$4)^2</f>
        <v>311.7555471702466</v>
      </c>
      <c r="Q101">
        <f>Demographics!W$3*((Demographics!W$2-Demographics!W106)/Demographics!W$4)^2</f>
        <v>24.03493203540334</v>
      </c>
      <c r="R101">
        <f>Demographics!X$3*((Demographics!X$2-Demographics!X106)/Demographics!X$4)^2</f>
        <v>9.068545029911798</v>
      </c>
      <c r="S101">
        <f>Demographics!Y$3*((Demographics!Y$2-Demographics!Y106)/Demographics!Y$4)^2</f>
        <v>2.5251623975715356</v>
      </c>
      <c r="T101">
        <f>Demographics!Z$3*((Demographics!Z$2-Demographics!Z106)/Demographics!Z$4)^2</f>
        <v>151.32646263507968</v>
      </c>
      <c r="U101">
        <f>Demographics!AA$3*((Demographics!AA$2-Demographics!AA106)/Demographics!AA$4)^2</f>
        <v>101.34617574292814</v>
      </c>
      <c r="V101">
        <f>Demographics!AB$3*((Demographics!AB$2-Demographics!AB106)/Demographics!AB$4)^2</f>
        <v>7.102492660051203</v>
      </c>
    </row>
    <row r="102" spans="1:22" ht="12.75">
      <c r="A102">
        <f>Demographics!G$3*((Demographics!G$2-Demographics!G107)/Demographics!G$4)^2</f>
        <v>0.5062033361132618</v>
      </c>
      <c r="B102">
        <f>Demographics!H$3*((Demographics!H$2-Demographics!H107)/Demographics!H$4)^2</f>
        <v>0.4128203954819995</v>
      </c>
      <c r="C102">
        <f>Demographics!I$3*((Demographics!I$2-Demographics!I107)/Demographics!I$4)^2</f>
        <v>26.009273962580085</v>
      </c>
      <c r="D102">
        <f>Demographics!J$3*((Demographics!J$2-Demographics!J107)/Demographics!J$4)^2</f>
        <v>1.538260772815254</v>
      </c>
      <c r="E102">
        <f>Demographics!K$3*((Demographics!K$2-Demographics!K107)/Demographics!K$4)^2</f>
        <v>3.4158982401844575</v>
      </c>
      <c r="F102">
        <f>Demographics!L$3*((Demographics!L$2-Demographics!L107)/Demographics!L$4)^2</f>
        <v>1.7113225773936256</v>
      </c>
      <c r="G102">
        <f>Demographics!M$3*((Demographics!M$2-Demographics!M107)/Demographics!M$4)^2</f>
        <v>43.83684693384692</v>
      </c>
      <c r="H102">
        <f>Demographics!N$3*((Demographics!N$2-Demographics!N107)/Demographics!N$4)^2</f>
        <v>0.16343311580081082</v>
      </c>
      <c r="I102">
        <f>Demographics!O$3*((Demographics!O$2-Demographics!O107)/Demographics!O$4)^2</f>
        <v>31.188337442512157</v>
      </c>
      <c r="J102">
        <f>Demographics!P$3*((Demographics!P$2-Demographics!P107)/Demographics!P$4)^2</f>
        <v>0.9130561360855967</v>
      </c>
      <c r="K102">
        <f>Demographics!Q$3*((Demographics!Q$2-Demographics!Q107)/Demographics!Q$4)^2</f>
        <v>244.94422156699585</v>
      </c>
      <c r="L102">
        <f>Demographics!R$3*((Demographics!R$2-Demographics!R107)/Demographics!R$4)^2</f>
        <v>0.5575880872812923</v>
      </c>
      <c r="M102">
        <f>Demographics!S$3*((Demographics!S$2-Demographics!S107)/Demographics!S$4)^2</f>
        <v>7.42722897235325</v>
      </c>
      <c r="N102">
        <f>Demographics!T$3*((Demographics!T$2-Demographics!T107)/Demographics!T$4)^2</f>
        <v>5.4572206625325785</v>
      </c>
      <c r="O102">
        <f>Demographics!U$3*((Demographics!U$2-Demographics!U107)/Demographics!U$4)^2</f>
        <v>13.213921769271614</v>
      </c>
      <c r="P102">
        <f>Demographics!V$3*((Demographics!V$2-Demographics!V107)/Demographics!V$4)^2</f>
        <v>184.86097702751232</v>
      </c>
      <c r="Q102">
        <f>Demographics!W$3*((Demographics!W$2-Demographics!W107)/Demographics!W$4)^2</f>
        <v>4.597351264773042</v>
      </c>
      <c r="R102">
        <f>Demographics!X$3*((Demographics!X$2-Demographics!X107)/Demographics!X$4)^2</f>
        <v>0.034976760219323035</v>
      </c>
      <c r="S102">
        <f>Demographics!Y$3*((Demographics!Y$2-Demographics!Y107)/Demographics!Y$4)^2</f>
        <v>0.11997835242743862</v>
      </c>
      <c r="T102">
        <f>Demographics!Z$3*((Demographics!Z$2-Demographics!Z107)/Demographics!Z$4)^2</f>
        <v>1.9103870189081245</v>
      </c>
      <c r="U102">
        <f>Demographics!AA$3*((Demographics!AA$2-Demographics!AA107)/Demographics!AA$4)^2</f>
        <v>10.954639160547806</v>
      </c>
      <c r="V102">
        <f>Demographics!AB$3*((Demographics!AB$2-Demographics!AB107)/Demographics!AB$4)^2</f>
        <v>0.0012196770113230208</v>
      </c>
    </row>
    <row r="103" spans="1:22" ht="12.75">
      <c r="A103">
        <f>Demographics!G$3*((Demographics!G$2-Demographics!G108)/Demographics!G$4)^2</f>
        <v>0.7989490897428083</v>
      </c>
      <c r="B103">
        <f>Demographics!H$3*((Demographics!H$2-Demographics!H108)/Demographics!H$4)^2</f>
        <v>89.17453744206156</v>
      </c>
      <c r="C103">
        <f>Demographics!I$3*((Demographics!I$2-Demographics!I108)/Demographics!I$4)^2</f>
        <v>49.94466691772241</v>
      </c>
      <c r="D103">
        <f>Demographics!J$3*((Demographics!J$2-Demographics!J108)/Demographics!J$4)^2</f>
        <v>82.52985959614654</v>
      </c>
      <c r="E103">
        <f>Demographics!K$3*((Demographics!K$2-Demographics!K108)/Demographics!K$4)^2</f>
        <v>140.8153187690399</v>
      </c>
      <c r="F103">
        <f>Demographics!L$3*((Demographics!L$2-Demographics!L108)/Demographics!L$4)^2</f>
        <v>72.14704724946246</v>
      </c>
      <c r="G103">
        <f>Demographics!M$3*((Demographics!M$2-Demographics!M108)/Demographics!M$4)^2</f>
        <v>116.21590462144047</v>
      </c>
      <c r="H103">
        <f>Demographics!N$3*((Demographics!N$2-Demographics!N108)/Demographics!N$4)^2</f>
        <v>49.64226813375058</v>
      </c>
      <c r="I103">
        <f>Demographics!O$3*((Demographics!O$2-Demographics!O108)/Demographics!O$4)^2</f>
        <v>21.546430497959786</v>
      </c>
      <c r="J103">
        <f>Demographics!P$3*((Demographics!P$2-Demographics!P108)/Demographics!P$4)^2</f>
        <v>17.666017534086297</v>
      </c>
      <c r="K103">
        <f>Demographics!Q$3*((Demographics!Q$2-Demographics!Q108)/Demographics!Q$4)^2</f>
        <v>5.671985964950024</v>
      </c>
      <c r="L103">
        <f>Demographics!R$3*((Demographics!R$2-Demographics!R108)/Demographics!R$4)^2</f>
        <v>2.8465659045519973</v>
      </c>
      <c r="M103">
        <f>Demographics!S$3*((Demographics!S$2-Demographics!S108)/Demographics!S$4)^2</f>
        <v>13.682375490351058</v>
      </c>
      <c r="N103">
        <f>Demographics!T$3*((Demographics!T$2-Demographics!T108)/Demographics!T$4)^2</f>
        <v>23.164793918968943</v>
      </c>
      <c r="O103">
        <f>Demographics!U$3*((Demographics!U$2-Demographics!U108)/Demographics!U$4)^2</f>
        <v>45.601424837604085</v>
      </c>
      <c r="P103">
        <f>Demographics!V$3*((Demographics!V$2-Demographics!V108)/Demographics!V$4)^2</f>
        <v>311.570295085429</v>
      </c>
      <c r="Q103">
        <f>Demographics!W$3*((Demographics!W$2-Demographics!W108)/Demographics!W$4)^2</f>
        <v>23.72918595134512</v>
      </c>
      <c r="R103">
        <f>Demographics!X$3*((Demographics!X$2-Demographics!X108)/Demographics!X$4)^2</f>
        <v>47.260874865021506</v>
      </c>
      <c r="S103">
        <f>Demographics!Y$3*((Demographics!Y$2-Demographics!Y108)/Demographics!Y$4)^2</f>
        <v>7.6364970774157825</v>
      </c>
      <c r="T103">
        <f>Demographics!Z$3*((Demographics!Z$2-Demographics!Z108)/Demographics!Z$4)^2</f>
        <v>101.28738810921307</v>
      </c>
      <c r="U103">
        <f>Demographics!AA$3*((Demographics!AA$2-Demographics!AA108)/Demographics!AA$4)^2</f>
        <v>108.53133295099273</v>
      </c>
      <c r="V103">
        <f>Demographics!AB$3*((Demographics!AB$2-Demographics!AB108)/Demographics!AB$4)^2</f>
        <v>85.37664171007927</v>
      </c>
    </row>
    <row r="104" spans="1:22" ht="12.75">
      <c r="A104">
        <f>Demographics!G$3*((Demographics!G$2-Demographics!G109)/Demographics!G$4)^2</f>
        <v>0.0026128470813047457</v>
      </c>
      <c r="B104">
        <f>Demographics!H$3*((Demographics!H$2-Demographics!H109)/Demographics!H$4)^2</f>
        <v>49.865124460198594</v>
      </c>
      <c r="C104">
        <f>Demographics!I$3*((Demographics!I$2-Demographics!I109)/Demographics!I$4)^2</f>
        <v>38.728348166786894</v>
      </c>
      <c r="D104">
        <f>Demographics!J$3*((Demographics!J$2-Demographics!J109)/Demographics!J$4)^2</f>
        <v>26.156867525063866</v>
      </c>
      <c r="E104">
        <f>Demographics!K$3*((Demographics!K$2-Demographics!K109)/Demographics!K$4)^2</f>
        <v>108.16850267878615</v>
      </c>
      <c r="F104">
        <f>Demographics!L$3*((Demographics!L$2-Demographics!L109)/Demographics!L$4)^2</f>
        <v>48.10359106862748</v>
      </c>
      <c r="G104">
        <f>Demographics!M$3*((Demographics!M$2-Demographics!M109)/Demographics!M$4)^2</f>
        <v>83.43090102742667</v>
      </c>
      <c r="H104">
        <f>Demographics!N$3*((Demographics!N$2-Demographics!N109)/Demographics!N$4)^2</f>
        <v>11.792245841320547</v>
      </c>
      <c r="I104">
        <f>Demographics!O$3*((Demographics!O$2-Demographics!O109)/Demographics!O$4)^2</f>
        <v>0.34005658834339325</v>
      </c>
      <c r="J104">
        <f>Demographics!P$3*((Demographics!P$2-Demographics!P109)/Demographics!P$4)^2</f>
        <v>16.67530194449166</v>
      </c>
      <c r="K104">
        <f>Demographics!Q$3*((Demographics!Q$2-Demographics!Q109)/Demographics!Q$4)^2</f>
        <v>4.353764706434895</v>
      </c>
      <c r="L104">
        <f>Demographics!R$3*((Demographics!R$2-Demographics!R109)/Demographics!R$4)^2</f>
        <v>1.9485101637082551</v>
      </c>
      <c r="M104">
        <f>Demographics!S$3*((Demographics!S$2-Demographics!S109)/Demographics!S$4)^2</f>
        <v>13.300233138215042</v>
      </c>
      <c r="N104">
        <f>Demographics!T$3*((Demographics!T$2-Demographics!T109)/Demographics!T$4)^2</f>
        <v>19.181846293384435</v>
      </c>
      <c r="O104">
        <f>Demographics!U$3*((Demographics!U$2-Demographics!U109)/Demographics!U$4)^2</f>
        <v>45.53125656186468</v>
      </c>
      <c r="P104">
        <f>Demographics!V$3*((Demographics!V$2-Demographics!V109)/Demographics!V$4)^2</f>
        <v>315.9518429530315</v>
      </c>
      <c r="Q104">
        <f>Demographics!W$3*((Demographics!W$2-Demographics!W109)/Demographics!W$4)^2</f>
        <v>23.751947746330046</v>
      </c>
      <c r="R104">
        <f>Demographics!X$3*((Demographics!X$2-Demographics!X109)/Demographics!X$4)^2</f>
        <v>3.124009448971438</v>
      </c>
      <c r="S104">
        <f>Demographics!Y$3*((Demographics!Y$2-Demographics!Y109)/Demographics!Y$4)^2</f>
        <v>0.14101913197004234</v>
      </c>
      <c r="T104">
        <f>Demographics!Z$3*((Demographics!Z$2-Demographics!Z109)/Demographics!Z$4)^2</f>
        <v>118.38023377915495</v>
      </c>
      <c r="U104">
        <f>Demographics!AA$3*((Demographics!AA$2-Demographics!AA109)/Demographics!AA$4)^2</f>
        <v>109.64504452186316</v>
      </c>
      <c r="V104">
        <f>Demographics!AB$3*((Demographics!AB$2-Demographics!AB109)/Demographics!AB$4)^2</f>
        <v>7.351724186392862</v>
      </c>
    </row>
    <row r="105" spans="1:22" ht="12.75">
      <c r="A105">
        <f>Demographics!G$3*((Demographics!G$2-Demographics!G110)/Demographics!G$4)^2</f>
        <v>0.6332212952863168</v>
      </c>
      <c r="B105">
        <f>Demographics!H$3*((Demographics!H$2-Demographics!H110)/Demographics!H$4)^2</f>
        <v>0.535216956231517</v>
      </c>
      <c r="C105">
        <f>Demographics!I$3*((Demographics!I$2-Demographics!I110)/Demographics!I$4)^2</f>
        <v>4.23845177533002</v>
      </c>
      <c r="D105">
        <f>Demographics!J$3*((Demographics!J$2-Demographics!J110)/Demographics!J$4)^2</f>
        <v>1.5855887399553703</v>
      </c>
      <c r="E105">
        <f>Demographics!K$3*((Demographics!K$2-Demographics!K110)/Demographics!K$4)^2</f>
        <v>43.1339696055234</v>
      </c>
      <c r="F105">
        <f>Demographics!L$3*((Demographics!L$2-Demographics!L110)/Demographics!L$4)^2</f>
        <v>7.0269988643092836</v>
      </c>
      <c r="G105">
        <f>Demographics!M$3*((Demographics!M$2-Demographics!M110)/Demographics!M$4)^2</f>
        <v>12.274953875421273</v>
      </c>
      <c r="H105">
        <f>Demographics!N$3*((Demographics!N$2-Demographics!N110)/Demographics!N$4)^2</f>
        <v>0.1972739425104035</v>
      </c>
      <c r="I105">
        <f>Demographics!O$3*((Demographics!O$2-Demographics!O110)/Demographics!O$4)^2</f>
        <v>26.476250472430056</v>
      </c>
      <c r="J105">
        <f>Demographics!P$3*((Demographics!P$2-Demographics!P110)/Demographics!P$4)^2</f>
        <v>10.242429649828814</v>
      </c>
      <c r="K105">
        <f>Demographics!Q$3*((Demographics!Q$2-Demographics!Q110)/Demographics!Q$4)^2</f>
        <v>3.8963154860134974</v>
      </c>
      <c r="L105">
        <f>Demographics!R$3*((Demographics!R$2-Demographics!R110)/Demographics!R$4)^2</f>
        <v>0.0022672831367498815</v>
      </c>
      <c r="M105">
        <f>Demographics!S$3*((Demographics!S$2-Demographics!S110)/Demographics!S$4)^2</f>
        <v>11.026303289984943</v>
      </c>
      <c r="N105">
        <f>Demographics!T$3*((Demographics!T$2-Demographics!T110)/Demographics!T$4)^2</f>
        <v>7.1388704058985</v>
      </c>
      <c r="O105">
        <f>Demographics!U$3*((Demographics!U$2-Demographics!U110)/Demographics!U$4)^2</f>
        <v>43.86320689403432</v>
      </c>
      <c r="P105">
        <f>Demographics!V$3*((Demographics!V$2-Demographics!V110)/Demographics!V$4)^2</f>
        <v>283.07189853226095</v>
      </c>
      <c r="Q105">
        <f>Demographics!W$3*((Demographics!W$2-Demographics!W110)/Demographics!W$4)^2</f>
        <v>21.66070021458736</v>
      </c>
      <c r="R105">
        <f>Demographics!X$3*((Demographics!X$2-Demographics!X110)/Demographics!X$4)^2</f>
        <v>9.49511580162367</v>
      </c>
      <c r="S105">
        <f>Demographics!Y$3*((Demographics!Y$2-Demographics!Y110)/Demographics!Y$4)^2</f>
        <v>12.134507911029095</v>
      </c>
      <c r="T105">
        <f>Demographics!Z$3*((Demographics!Z$2-Demographics!Z110)/Demographics!Z$4)^2</f>
        <v>29.952902020769763</v>
      </c>
      <c r="U105">
        <f>Demographics!AA$3*((Demographics!AA$2-Demographics!AA110)/Demographics!AA$4)^2</f>
        <v>72.40666006120595</v>
      </c>
      <c r="V105">
        <f>Demographics!AB$3*((Demographics!AB$2-Demographics!AB110)/Demographics!AB$4)^2</f>
        <v>0.0031168629418240248</v>
      </c>
    </row>
    <row r="106" spans="1:22" ht="12.75">
      <c r="A106">
        <f>Demographics!G$3*((Demographics!G$2-Demographics!G111)/Demographics!G$4)^2</f>
        <v>0.20035517546168685</v>
      </c>
      <c r="B106">
        <f>Demographics!H$3*((Demographics!H$2-Demographics!H111)/Demographics!H$4)^2</f>
        <v>66.89211857573717</v>
      </c>
      <c r="C106">
        <f>Demographics!I$3*((Demographics!I$2-Demographics!I111)/Demographics!I$4)^2</f>
        <v>0.9462846924232948</v>
      </c>
      <c r="D106">
        <f>Demographics!J$3*((Demographics!J$2-Demographics!J111)/Demographics!J$4)^2</f>
        <v>42.271763044241965</v>
      </c>
      <c r="E106">
        <f>Demographics!K$3*((Demographics!K$2-Demographics!K111)/Demographics!K$4)^2</f>
        <v>118.90294029314602</v>
      </c>
      <c r="F106">
        <f>Demographics!L$3*((Demographics!L$2-Demographics!L111)/Demographics!L$4)^2</f>
        <v>54.31514821847649</v>
      </c>
      <c r="G106">
        <f>Demographics!M$3*((Demographics!M$2-Demographics!M111)/Demographics!M$4)^2</f>
        <v>82.38660646081156</v>
      </c>
      <c r="H106">
        <f>Demographics!N$3*((Demographics!N$2-Demographics!N111)/Demographics!N$4)^2</f>
        <v>30.134014994863143</v>
      </c>
      <c r="I106">
        <f>Demographics!O$3*((Demographics!O$2-Demographics!O111)/Demographics!O$4)^2</f>
        <v>11.46961223119898</v>
      </c>
      <c r="J106">
        <f>Demographics!P$3*((Demographics!P$2-Demographics!P111)/Demographics!P$4)^2</f>
        <v>16.13931562650101</v>
      </c>
      <c r="K106">
        <f>Demographics!Q$3*((Demographics!Q$2-Demographics!Q111)/Demographics!Q$4)^2</f>
        <v>5.592270968143721</v>
      </c>
      <c r="L106">
        <f>Demographics!R$3*((Demographics!R$2-Demographics!R111)/Demographics!R$4)^2</f>
        <v>2.9229387976866428</v>
      </c>
      <c r="M106">
        <f>Demographics!S$3*((Demographics!S$2-Demographics!S111)/Demographics!S$4)^2</f>
        <v>12.977639493811266</v>
      </c>
      <c r="N106">
        <f>Demographics!T$3*((Demographics!T$2-Demographics!T111)/Demographics!T$4)^2</f>
        <v>17.46377953778175</v>
      </c>
      <c r="O106">
        <f>Demographics!U$3*((Demographics!U$2-Demographics!U111)/Demographics!U$4)^2</f>
        <v>47.12910715278596</v>
      </c>
      <c r="P106">
        <f>Demographics!V$3*((Demographics!V$2-Demographics!V111)/Demographics!V$4)^2</f>
        <v>311.95553404105226</v>
      </c>
      <c r="Q106">
        <f>Demographics!W$3*((Demographics!W$2-Demographics!W111)/Demographics!W$4)^2</f>
        <v>21.90895996670352</v>
      </c>
      <c r="R106">
        <f>Demographics!X$3*((Demographics!X$2-Demographics!X111)/Demographics!X$4)^2</f>
        <v>24.255604587911442</v>
      </c>
      <c r="S106">
        <f>Demographics!Y$3*((Demographics!Y$2-Demographics!Y111)/Demographics!Y$4)^2</f>
        <v>5.141658539410664</v>
      </c>
      <c r="T106">
        <f>Demographics!Z$3*((Demographics!Z$2-Demographics!Z111)/Demographics!Z$4)^2</f>
        <v>78.54222353570871</v>
      </c>
      <c r="U106">
        <f>Demographics!AA$3*((Demographics!AA$2-Demographics!AA111)/Demographics!AA$4)^2</f>
        <v>83.24305381524701</v>
      </c>
      <c r="V106">
        <f>Demographics!AB$3*((Demographics!AB$2-Demographics!AB111)/Demographics!AB$4)^2</f>
        <v>35.69866026445723</v>
      </c>
    </row>
    <row r="107" spans="1:22" ht="12.75">
      <c r="A107">
        <f>Demographics!G$3*((Demographics!G$2-Demographics!G112)/Demographics!G$4)^2</f>
        <v>0.12902006040628336</v>
      </c>
      <c r="B107">
        <f>Demographics!H$3*((Demographics!H$2-Demographics!H112)/Demographics!H$4)^2</f>
        <v>46.88995697130473</v>
      </c>
      <c r="C107">
        <f>Demographics!I$3*((Demographics!I$2-Demographics!I112)/Demographics!I$4)^2</f>
        <v>6.623501433937504</v>
      </c>
      <c r="D107">
        <f>Demographics!J$3*((Demographics!J$2-Demographics!J112)/Demographics!J$4)^2</f>
        <v>19.21165967982918</v>
      </c>
      <c r="E107">
        <f>Demographics!K$3*((Demographics!K$2-Demographics!K112)/Demographics!K$4)^2</f>
        <v>91.39547511360118</v>
      </c>
      <c r="F107">
        <f>Demographics!L$3*((Demographics!L$2-Demographics!L112)/Demographics!L$4)^2</f>
        <v>25.337867417447256</v>
      </c>
      <c r="G107">
        <f>Demographics!M$3*((Demographics!M$2-Demographics!M112)/Demographics!M$4)^2</f>
        <v>71.10061042238345</v>
      </c>
      <c r="H107">
        <f>Demographics!N$3*((Demographics!N$2-Demographics!N112)/Demographics!N$4)^2</f>
        <v>10.912144445308414</v>
      </c>
      <c r="I107">
        <f>Demographics!O$3*((Demographics!O$2-Demographics!O112)/Demographics!O$4)^2</f>
        <v>0.5823564271212036</v>
      </c>
      <c r="J107">
        <f>Demographics!P$3*((Demographics!P$2-Demographics!P112)/Demographics!P$4)^2</f>
        <v>8.497931596115588</v>
      </c>
      <c r="K107">
        <f>Demographics!Q$3*((Demographics!Q$2-Demographics!Q112)/Demographics!Q$4)^2</f>
        <v>0.2034847417789412</v>
      </c>
      <c r="L107">
        <f>Demographics!R$3*((Demographics!R$2-Demographics!R112)/Demographics!R$4)^2</f>
        <v>2.1908118047498735</v>
      </c>
      <c r="M107">
        <f>Demographics!S$3*((Demographics!S$2-Demographics!S112)/Demographics!S$4)^2</f>
        <v>10.984850871036077</v>
      </c>
      <c r="N107">
        <f>Demographics!T$3*((Demographics!T$2-Demographics!T112)/Demographics!T$4)^2</f>
        <v>5.098872325262174</v>
      </c>
      <c r="O107">
        <f>Demographics!U$3*((Demographics!U$2-Demographics!U112)/Demographics!U$4)^2</f>
        <v>42.07851423561821</v>
      </c>
      <c r="P107">
        <f>Demographics!V$3*((Demographics!V$2-Demographics!V112)/Demographics!V$4)^2</f>
        <v>290.8658350649841</v>
      </c>
      <c r="Q107">
        <f>Demographics!W$3*((Demographics!W$2-Demographics!W112)/Demographics!W$4)^2</f>
        <v>21.343793541569678</v>
      </c>
      <c r="R107">
        <f>Demographics!X$3*((Demographics!X$2-Demographics!X112)/Demographics!X$4)^2</f>
        <v>1.1052157966738954</v>
      </c>
      <c r="S107">
        <f>Demographics!Y$3*((Demographics!Y$2-Demographics!Y112)/Demographics!Y$4)^2</f>
        <v>3.9198596101364642</v>
      </c>
      <c r="T107">
        <f>Demographics!Z$3*((Demographics!Z$2-Demographics!Z112)/Demographics!Z$4)^2</f>
        <v>64.55910741499432</v>
      </c>
      <c r="U107">
        <f>Demographics!AA$3*((Demographics!AA$2-Demographics!AA112)/Demographics!AA$4)^2</f>
        <v>88.54085471222226</v>
      </c>
      <c r="V107">
        <f>Demographics!AB$3*((Demographics!AB$2-Demographics!AB112)/Demographics!AB$4)^2</f>
        <v>0.23761034243469617</v>
      </c>
    </row>
    <row r="108" spans="1:22" ht="12.75">
      <c r="A108">
        <f>Demographics!G$3*((Demographics!G$2-Demographics!G113)/Demographics!G$4)^2</f>
        <v>1.7188697547627112</v>
      </c>
      <c r="B108">
        <f>Demographics!H$3*((Demographics!H$2-Demographics!H113)/Demographics!H$4)^2</f>
        <v>70.37624020939535</v>
      </c>
      <c r="C108">
        <f>Demographics!I$3*((Demographics!I$2-Demographics!I113)/Demographics!I$4)^2</f>
        <v>28.505993104930273</v>
      </c>
      <c r="D108">
        <f>Demographics!J$3*((Demographics!J$2-Demographics!J113)/Demographics!J$4)^2</f>
        <v>37.91312243846802</v>
      </c>
      <c r="E108">
        <f>Demographics!K$3*((Demographics!K$2-Demographics!K113)/Demographics!K$4)^2</f>
        <v>114.68747971499562</v>
      </c>
      <c r="F108">
        <f>Demographics!L$3*((Demographics!L$2-Demographics!L113)/Demographics!L$4)^2</f>
        <v>65.46691491124791</v>
      </c>
      <c r="G108">
        <f>Demographics!M$3*((Demographics!M$2-Demographics!M113)/Demographics!M$4)^2</f>
        <v>80.19648634607024</v>
      </c>
      <c r="H108">
        <f>Demographics!N$3*((Demographics!N$2-Demographics!N113)/Demographics!N$4)^2</f>
        <v>38.25873384892485</v>
      </c>
      <c r="I108">
        <f>Demographics!O$3*((Demographics!O$2-Demographics!O113)/Demographics!O$4)^2</f>
        <v>23.738144923693902</v>
      </c>
      <c r="J108">
        <f>Demographics!P$3*((Demographics!P$2-Demographics!P113)/Demographics!P$4)^2</f>
        <v>8.392003724921791</v>
      </c>
      <c r="K108">
        <f>Demographics!Q$3*((Demographics!Q$2-Demographics!Q113)/Demographics!Q$4)^2</f>
        <v>2.0869854008801103</v>
      </c>
      <c r="L108">
        <f>Demographics!R$3*((Demographics!R$2-Demographics!R113)/Demographics!R$4)^2</f>
        <v>2.385142213678674</v>
      </c>
      <c r="M108">
        <f>Demographics!S$3*((Demographics!S$2-Demographics!S113)/Demographics!S$4)^2</f>
        <v>13.029153733798159</v>
      </c>
      <c r="N108">
        <f>Demographics!T$3*((Demographics!T$2-Demographics!T113)/Demographics!T$4)^2</f>
        <v>1.217194364935212</v>
      </c>
      <c r="O108">
        <f>Demographics!U$3*((Demographics!U$2-Demographics!U113)/Demographics!U$4)^2</f>
        <v>43.15134525492772</v>
      </c>
      <c r="P108">
        <f>Demographics!V$3*((Demographics!V$2-Demographics!V113)/Demographics!V$4)^2</f>
        <v>268.2424080082115</v>
      </c>
      <c r="Q108">
        <f>Demographics!W$3*((Demographics!W$2-Demographics!W113)/Demographics!W$4)^2</f>
        <v>20.88817495062566</v>
      </c>
      <c r="R108">
        <f>Demographics!X$3*((Demographics!X$2-Demographics!X113)/Demographics!X$4)^2</f>
        <v>29.05756861615829</v>
      </c>
      <c r="S108">
        <f>Demographics!Y$3*((Demographics!Y$2-Demographics!Y113)/Demographics!Y$4)^2</f>
        <v>21.017091974119406</v>
      </c>
      <c r="T108">
        <f>Demographics!Z$3*((Demographics!Z$2-Demographics!Z113)/Demographics!Z$4)^2</f>
        <v>86.02439982454672</v>
      </c>
      <c r="U108">
        <f>Demographics!AA$3*((Demographics!AA$2-Demographics!AA113)/Demographics!AA$4)^2</f>
        <v>92.78478717852872</v>
      </c>
      <c r="V108">
        <f>Demographics!AB$3*((Demographics!AB$2-Demographics!AB113)/Demographics!AB$4)^2</f>
        <v>0.1625537682229541</v>
      </c>
    </row>
    <row r="109" spans="1:22" ht="12.75">
      <c r="A109">
        <f>Demographics!G$3*((Demographics!G$2-Demographics!G114)/Demographics!G$4)^2</f>
        <v>15.03818316473591</v>
      </c>
      <c r="B109">
        <f>Demographics!H$3*((Demographics!H$2-Demographics!H114)/Demographics!H$4)^2</f>
        <v>72.2513259209326</v>
      </c>
      <c r="C109">
        <f>Demographics!I$3*((Demographics!I$2-Demographics!I114)/Demographics!I$4)^2</f>
        <v>25.529532492899328</v>
      </c>
      <c r="D109">
        <f>Demographics!J$3*((Demographics!J$2-Demographics!J114)/Demographics!J$4)^2</f>
        <v>63.131429348515674</v>
      </c>
      <c r="E109">
        <f>Demographics!K$3*((Demographics!K$2-Demographics!K114)/Demographics!K$4)^2</f>
        <v>90.42283724614653</v>
      </c>
      <c r="F109">
        <f>Demographics!L$3*((Demographics!L$2-Demographics!L114)/Demographics!L$4)^2</f>
        <v>72.74419613213703</v>
      </c>
      <c r="G109">
        <f>Demographics!M$3*((Demographics!M$2-Demographics!M114)/Demographics!M$4)^2</f>
        <v>153.37625297348876</v>
      </c>
      <c r="H109">
        <f>Demographics!N$3*((Demographics!N$2-Demographics!N114)/Demographics!N$4)^2</f>
        <v>63.48100095878454</v>
      </c>
      <c r="I109">
        <f>Demographics!O$3*((Demographics!O$2-Demographics!O114)/Demographics!O$4)^2</f>
        <v>46.32348831310885</v>
      </c>
      <c r="J109">
        <f>Demographics!P$3*((Demographics!P$2-Demographics!P114)/Demographics!P$4)^2</f>
        <v>6.536195312268322</v>
      </c>
      <c r="K109">
        <f>Demographics!Q$3*((Demographics!Q$2-Demographics!Q114)/Demographics!Q$4)^2</f>
        <v>0.0012061373486041862</v>
      </c>
      <c r="L109">
        <f>Demographics!R$3*((Demographics!R$2-Demographics!R114)/Demographics!R$4)^2</f>
        <v>0.30444281381475047</v>
      </c>
      <c r="M109">
        <f>Demographics!S$3*((Demographics!S$2-Demographics!S114)/Demographics!S$4)^2</f>
        <v>12.05413565750519</v>
      </c>
      <c r="N109">
        <f>Demographics!T$3*((Demographics!T$2-Demographics!T114)/Demographics!T$4)^2</f>
        <v>4.995225647907148</v>
      </c>
      <c r="O109">
        <f>Demographics!U$3*((Demographics!U$2-Demographics!U114)/Demographics!U$4)^2</f>
        <v>44.137415961604695</v>
      </c>
      <c r="P109">
        <f>Demographics!V$3*((Demographics!V$2-Demographics!V114)/Demographics!V$4)^2</f>
        <v>294.9685530688313</v>
      </c>
      <c r="Q109">
        <f>Demographics!W$3*((Demographics!W$2-Demographics!W114)/Demographics!W$4)^2</f>
        <v>21.705688209136397</v>
      </c>
      <c r="R109">
        <f>Demographics!X$3*((Demographics!X$2-Demographics!X114)/Demographics!X$4)^2</f>
        <v>100.21005037475142</v>
      </c>
      <c r="S109">
        <f>Demographics!Y$3*((Demographics!Y$2-Demographics!Y114)/Demographics!Y$4)^2</f>
        <v>21.314832914170573</v>
      </c>
      <c r="T109">
        <f>Demographics!Z$3*((Demographics!Z$2-Demographics!Z114)/Demographics!Z$4)^2</f>
        <v>82.2811802857536</v>
      </c>
      <c r="U109">
        <f>Demographics!AA$3*((Demographics!AA$2-Demographics!AA114)/Demographics!AA$4)^2</f>
        <v>76.90371397695773</v>
      </c>
      <c r="V109">
        <f>Demographics!AB$3*((Demographics!AB$2-Demographics!AB114)/Demographics!AB$4)^2</f>
        <v>1.3516332604086119</v>
      </c>
    </row>
    <row r="110" spans="1:22" ht="12.75">
      <c r="A110">
        <f>Demographics!G$3*((Demographics!G$2-Demographics!G115)/Demographics!G$4)^2</f>
        <v>1.697203545802176</v>
      </c>
      <c r="B110">
        <f>Demographics!H$3*((Demographics!H$2-Demographics!H115)/Demographics!H$4)^2</f>
        <v>71.6195080289425</v>
      </c>
      <c r="C110">
        <f>Demographics!I$3*((Demographics!I$2-Demographics!I115)/Demographics!I$4)^2</f>
        <v>26.323428797179858</v>
      </c>
      <c r="D110">
        <f>Demographics!J$3*((Demographics!J$2-Demographics!J115)/Demographics!J$4)^2</f>
        <v>58.62201183167272</v>
      </c>
      <c r="E110">
        <f>Demographics!K$3*((Demographics!K$2-Demographics!K115)/Demographics!K$4)^2</f>
        <v>122.34990195321308</v>
      </c>
      <c r="F110">
        <f>Demographics!L$3*((Demographics!L$2-Demographics!L115)/Demographics!L$4)^2</f>
        <v>74.86848283565863</v>
      </c>
      <c r="G110">
        <f>Demographics!M$3*((Demographics!M$2-Demographics!M115)/Demographics!M$4)^2</f>
        <v>123.01889743068259</v>
      </c>
      <c r="H110">
        <f>Demographics!N$3*((Demographics!N$2-Demographics!N115)/Demographics!N$4)^2</f>
        <v>47.954509718202004</v>
      </c>
      <c r="I110">
        <f>Demographics!O$3*((Demographics!O$2-Demographics!O115)/Demographics!O$4)^2</f>
        <v>25.515842406855235</v>
      </c>
      <c r="J110">
        <f>Demographics!P$3*((Demographics!P$2-Demographics!P115)/Demographics!P$4)^2</f>
        <v>12.272487014094818</v>
      </c>
      <c r="K110">
        <f>Demographics!Q$3*((Demographics!Q$2-Demographics!Q115)/Demographics!Q$4)^2</f>
        <v>3.515489778856702</v>
      </c>
      <c r="L110">
        <f>Demographics!R$3*((Demographics!R$2-Demographics!R115)/Demographics!R$4)^2</f>
        <v>2.5747533012087533</v>
      </c>
      <c r="M110">
        <f>Demographics!S$3*((Demographics!S$2-Demographics!S115)/Demographics!S$4)^2</f>
        <v>12.84908115349377</v>
      </c>
      <c r="N110">
        <f>Demographics!T$3*((Demographics!T$2-Demographics!T115)/Demographics!T$4)^2</f>
        <v>18.262087937269172</v>
      </c>
      <c r="O110">
        <f>Demographics!U$3*((Demographics!U$2-Demographics!U115)/Demographics!U$4)^2</f>
        <v>43.890717418143666</v>
      </c>
      <c r="P110">
        <f>Demographics!V$3*((Demographics!V$2-Demographics!V115)/Demographics!V$4)^2</f>
        <v>305.61027371365566</v>
      </c>
      <c r="Q110">
        <f>Demographics!W$3*((Demographics!W$2-Demographics!W115)/Demographics!W$4)^2</f>
        <v>22.88730655657796</v>
      </c>
      <c r="R110">
        <f>Demographics!X$3*((Demographics!X$2-Demographics!X115)/Demographics!X$4)^2</f>
        <v>41.21285918696431</v>
      </c>
      <c r="S110">
        <f>Demographics!Y$3*((Demographics!Y$2-Demographics!Y115)/Demographics!Y$4)^2</f>
        <v>17.17993432308406</v>
      </c>
      <c r="T110">
        <f>Demographics!Z$3*((Demographics!Z$2-Demographics!Z115)/Demographics!Z$4)^2</f>
        <v>95.54468679419446</v>
      </c>
      <c r="U110">
        <f>Demographics!AA$3*((Demographics!AA$2-Demographics!AA115)/Demographics!AA$4)^2</f>
        <v>83.71998304759802</v>
      </c>
      <c r="V110">
        <f>Demographics!AB$3*((Demographics!AB$2-Demographics!AB115)/Demographics!AB$4)^2</f>
        <v>19.96327802626738</v>
      </c>
    </row>
    <row r="111" spans="1:22" ht="12.75">
      <c r="A111">
        <f>Demographics!G$3*((Demographics!G$2-Demographics!G116)/Demographics!G$4)^2</f>
        <v>0.473335666582839</v>
      </c>
      <c r="B111">
        <f>Demographics!H$3*((Demographics!H$2-Demographics!H116)/Demographics!H$4)^2</f>
        <v>20.877528721464405</v>
      </c>
      <c r="C111">
        <f>Demographics!I$3*((Demographics!I$2-Demographics!I116)/Demographics!I$4)^2</f>
        <v>0.03006188189534544</v>
      </c>
      <c r="D111">
        <f>Demographics!J$3*((Demographics!J$2-Demographics!J116)/Demographics!J$4)^2</f>
        <v>9.004598274781198</v>
      </c>
      <c r="E111">
        <f>Demographics!K$3*((Demographics!K$2-Demographics!K116)/Demographics!K$4)^2</f>
        <v>35.51775226827907</v>
      </c>
      <c r="F111">
        <f>Demographics!L$3*((Demographics!L$2-Demographics!L116)/Demographics!L$4)^2</f>
        <v>9.142886045148112</v>
      </c>
      <c r="G111">
        <f>Demographics!M$3*((Demographics!M$2-Demographics!M116)/Demographics!M$4)^2</f>
        <v>36.69635783843299</v>
      </c>
      <c r="H111">
        <f>Demographics!N$3*((Demographics!N$2-Demographics!N116)/Demographics!N$4)^2</f>
        <v>14.553703124445907</v>
      </c>
      <c r="I111">
        <f>Demographics!O$3*((Demographics!O$2-Demographics!O116)/Demographics!O$4)^2</f>
        <v>4.518934794613838</v>
      </c>
      <c r="J111">
        <f>Demographics!P$3*((Demographics!P$2-Demographics!P116)/Demographics!P$4)^2</f>
        <v>0.12444679919696174</v>
      </c>
      <c r="K111">
        <f>Demographics!Q$3*((Demographics!Q$2-Demographics!Q116)/Demographics!Q$4)^2</f>
        <v>0.0140435040556763</v>
      </c>
      <c r="L111">
        <f>Demographics!R$3*((Demographics!R$2-Demographics!R116)/Demographics!R$4)^2</f>
        <v>0.00453180042118747</v>
      </c>
      <c r="M111">
        <f>Demographics!S$3*((Demographics!S$2-Demographics!S116)/Demographics!S$4)^2</f>
        <v>10.991606119176623</v>
      </c>
      <c r="N111">
        <f>Demographics!T$3*((Demographics!T$2-Demographics!T116)/Demographics!T$4)^2</f>
        <v>1.7288197816769444</v>
      </c>
      <c r="O111">
        <f>Demographics!U$3*((Demographics!U$2-Demographics!U116)/Demographics!U$4)^2</f>
        <v>3.5599664455062325</v>
      </c>
      <c r="P111">
        <f>Demographics!V$3*((Demographics!V$2-Demographics!V116)/Demographics!V$4)^2</f>
        <v>180.88787537854634</v>
      </c>
      <c r="Q111">
        <f>Demographics!W$3*((Demographics!W$2-Demographics!W116)/Demographics!W$4)^2</f>
        <v>9.071803901134407</v>
      </c>
      <c r="R111">
        <f>Demographics!X$3*((Demographics!X$2-Demographics!X116)/Demographics!X$4)^2</f>
        <v>63.22830413494828</v>
      </c>
      <c r="S111">
        <f>Demographics!Y$3*((Demographics!Y$2-Demographics!Y116)/Demographics!Y$4)^2</f>
        <v>13.042775386760294</v>
      </c>
      <c r="T111">
        <f>Demographics!Z$3*((Demographics!Z$2-Demographics!Z116)/Demographics!Z$4)^2</f>
        <v>12.59373921877698</v>
      </c>
      <c r="U111">
        <f>Demographics!AA$3*((Demographics!AA$2-Demographics!AA116)/Demographics!AA$4)^2</f>
        <v>70.51253941337342</v>
      </c>
      <c r="V111">
        <f>Demographics!AB$3*((Demographics!AB$2-Demographics!AB116)/Demographics!AB$4)^2</f>
        <v>0</v>
      </c>
    </row>
    <row r="112" spans="1:22" ht="12.75">
      <c r="A112">
        <f>Demographics!G$3*((Demographics!G$2-Demographics!G117)/Demographics!G$4)^2</f>
        <v>0.19666207166159558</v>
      </c>
      <c r="B112">
        <f>Demographics!H$3*((Demographics!H$2-Demographics!H117)/Demographics!H$4)^2</f>
        <v>17.355393680656608</v>
      </c>
      <c r="C112">
        <f>Demographics!I$3*((Demographics!I$2-Demographics!I117)/Demographics!I$4)^2</f>
        <v>1.0330988139370352</v>
      </c>
      <c r="D112">
        <f>Demographics!J$3*((Demographics!J$2-Demographics!J117)/Demographics!J$4)^2</f>
        <v>0.7325223612466192</v>
      </c>
      <c r="E112">
        <f>Demographics!K$3*((Demographics!K$2-Demographics!K117)/Demographics!K$4)^2</f>
        <v>0.1624095113764308</v>
      </c>
      <c r="F112">
        <f>Demographics!L$3*((Demographics!L$2-Demographics!L117)/Demographics!L$4)^2</f>
        <v>17.371524669773816</v>
      </c>
      <c r="G112">
        <f>Demographics!M$3*((Demographics!M$2-Demographics!M117)/Demographics!M$4)^2</f>
        <v>53.98872646624778</v>
      </c>
      <c r="H112">
        <f>Demographics!N$3*((Demographics!N$2-Demographics!N117)/Demographics!N$4)^2</f>
        <v>1.3914949352117008</v>
      </c>
      <c r="I112">
        <f>Demographics!O$3*((Demographics!O$2-Demographics!O117)/Demographics!O$4)^2</f>
        <v>0.298550594999931</v>
      </c>
      <c r="J112">
        <f>Demographics!P$3*((Demographics!P$2-Demographics!P117)/Demographics!P$4)^2</f>
        <v>1.2313157168964133</v>
      </c>
      <c r="K112">
        <f>Demographics!Q$3*((Demographics!Q$2-Demographics!Q117)/Demographics!Q$4)^2</f>
        <v>56.17581681007353</v>
      </c>
      <c r="L112">
        <f>Demographics!R$3*((Demographics!R$2-Demographics!R117)/Demographics!R$4)^2</f>
        <v>29.03640839493254</v>
      </c>
      <c r="M112">
        <f>Demographics!S$3*((Demographics!S$2-Demographics!S117)/Demographics!S$4)^2</f>
        <v>11.32001560719095</v>
      </c>
      <c r="N112">
        <f>Demographics!T$3*((Demographics!T$2-Demographics!T117)/Demographics!T$4)^2</f>
        <v>24.784476422630966</v>
      </c>
      <c r="O112">
        <f>Demographics!U$3*((Demographics!U$2-Demographics!U117)/Demographics!U$4)^2</f>
        <v>2.603383787337599</v>
      </c>
      <c r="P112">
        <f>Demographics!V$3*((Demographics!V$2-Demographics!V117)/Demographics!V$4)^2</f>
        <v>137.55787146723637</v>
      </c>
      <c r="Q112">
        <f>Demographics!W$3*((Demographics!W$2-Demographics!W117)/Demographics!W$4)^2</f>
        <v>4.0590826362431205</v>
      </c>
      <c r="R112">
        <f>Demographics!X$3*((Demographics!X$2-Demographics!X117)/Demographics!X$4)^2</f>
        <v>8.076425841388678</v>
      </c>
      <c r="S112">
        <f>Demographics!Y$3*((Demographics!Y$2-Demographics!Y117)/Demographics!Y$4)^2</f>
        <v>5.481467039411867</v>
      </c>
      <c r="T112">
        <f>Demographics!Z$3*((Demographics!Z$2-Demographics!Z117)/Demographics!Z$4)^2</f>
        <v>7.024896230724713</v>
      </c>
      <c r="U112">
        <f>Demographics!AA$3*((Demographics!AA$2-Demographics!AA117)/Demographics!AA$4)^2</f>
        <v>0.24161761058475617</v>
      </c>
      <c r="V112">
        <f>Demographics!AB$3*((Demographics!AB$2-Demographics!AB117)/Demographics!AB$4)^2</f>
        <v>0</v>
      </c>
    </row>
    <row r="113" spans="1:22" ht="12.75">
      <c r="A113">
        <f>Demographics!G$3*((Demographics!G$2-Demographics!G118)/Demographics!G$4)^2</f>
        <v>5.4898722791952625</v>
      </c>
      <c r="B113">
        <f>Demographics!H$3*((Demographics!H$2-Demographics!H118)/Demographics!H$4)^2</f>
        <v>82.5330694527535</v>
      </c>
      <c r="C113">
        <f>Demographics!I$3*((Demographics!I$2-Demographics!I118)/Demographics!I$4)^2</f>
        <v>46.403478356372524</v>
      </c>
      <c r="D113">
        <f>Demographics!J$3*((Demographics!J$2-Demographics!J118)/Demographics!J$4)^2</f>
        <v>87.96059576911793</v>
      </c>
      <c r="E113">
        <f>Demographics!K$3*((Demographics!K$2-Demographics!K118)/Demographics!K$4)^2</f>
        <v>138.42311738206197</v>
      </c>
      <c r="F113">
        <f>Demographics!L$3*((Demographics!L$2-Demographics!L118)/Demographics!L$4)^2</f>
        <v>98.38545438258254</v>
      </c>
      <c r="G113">
        <f>Demographics!M$3*((Demographics!M$2-Demographics!M118)/Demographics!M$4)^2</f>
        <v>194.16861442882197</v>
      </c>
      <c r="H113">
        <f>Demographics!N$3*((Demographics!N$2-Demographics!N118)/Demographics!N$4)^2</f>
        <v>90.25550863477747</v>
      </c>
      <c r="I113">
        <f>Demographics!O$3*((Demographics!O$2-Demographics!O118)/Demographics!O$4)^2</f>
        <v>71.20160112566475</v>
      </c>
      <c r="J113">
        <f>Demographics!P$3*((Demographics!P$2-Demographics!P118)/Demographics!P$4)^2</f>
        <v>8.189188073292993</v>
      </c>
      <c r="K113">
        <f>Demographics!Q$3*((Demographics!Q$2-Demographics!Q118)/Demographics!Q$4)^2</f>
        <v>0.1239598594973642</v>
      </c>
      <c r="L113">
        <f>Demographics!R$3*((Demographics!R$2-Demographics!R118)/Demographics!R$4)^2</f>
        <v>0.9670833316708687</v>
      </c>
      <c r="M113">
        <f>Demographics!S$3*((Demographics!S$2-Demographics!S118)/Demographics!S$4)^2</f>
        <v>12.864983012551368</v>
      </c>
      <c r="N113">
        <f>Demographics!T$3*((Demographics!T$2-Demographics!T118)/Demographics!T$4)^2</f>
        <v>9.002771905840024</v>
      </c>
      <c r="O113">
        <f>Demographics!U$3*((Demographics!U$2-Demographics!U118)/Demographics!U$4)^2</f>
        <v>39.5045106204996</v>
      </c>
      <c r="P113">
        <f>Demographics!V$3*((Demographics!V$2-Demographics!V118)/Demographics!V$4)^2</f>
        <v>292.5468030175969</v>
      </c>
      <c r="Q113">
        <f>Demographics!W$3*((Demographics!W$2-Demographics!W118)/Demographics!W$4)^2</f>
        <v>22.589964759458727</v>
      </c>
      <c r="R113">
        <f>Demographics!X$3*((Demographics!X$2-Demographics!X118)/Demographics!X$4)^2</f>
        <v>119.19658828468621</v>
      </c>
      <c r="S113">
        <f>Demographics!Y$3*((Demographics!Y$2-Demographics!Y118)/Demographics!Y$4)^2</f>
        <v>30.12522473987837</v>
      </c>
      <c r="T113">
        <f>Demographics!Z$3*((Demographics!Z$2-Demographics!Z118)/Demographics!Z$4)^2</f>
        <v>195.8868486836951</v>
      </c>
      <c r="U113">
        <f>Demographics!AA$3*((Demographics!AA$2-Demographics!AA118)/Demographics!AA$4)^2</f>
        <v>74.63035602729816</v>
      </c>
      <c r="V113">
        <f>Demographics!AB$3*((Demographics!AB$2-Demographics!AB118)/Demographics!AB$4)^2</f>
        <v>2.111219874945365</v>
      </c>
    </row>
    <row r="114" spans="1:22" ht="12.75">
      <c r="A114">
        <f>Demographics!G$3*((Demographics!G$2-Demographics!G119)/Demographics!G$4)^2</f>
        <v>1.143384936508205</v>
      </c>
      <c r="B114">
        <f>Demographics!H$3*((Demographics!H$2-Demographics!H119)/Demographics!H$4)^2</f>
        <v>57.800562246067</v>
      </c>
      <c r="C114">
        <f>Demographics!I$3*((Demographics!I$2-Demographics!I119)/Demographics!I$4)^2</f>
        <v>3.4065511729560876</v>
      </c>
      <c r="D114">
        <f>Demographics!J$3*((Demographics!J$2-Demographics!J119)/Demographics!J$4)^2</f>
        <v>48.85228768356014</v>
      </c>
      <c r="E114">
        <f>Demographics!K$3*((Demographics!K$2-Demographics!K119)/Demographics!K$4)^2</f>
        <v>113.22415998369004</v>
      </c>
      <c r="F114">
        <f>Demographics!L$3*((Demographics!L$2-Demographics!L119)/Demographics!L$4)^2</f>
        <v>48.40080425796151</v>
      </c>
      <c r="G114">
        <f>Demographics!M$3*((Demographics!M$2-Demographics!M119)/Demographics!M$4)^2</f>
        <v>139.21485855991844</v>
      </c>
      <c r="H114">
        <f>Demographics!N$3*((Demographics!N$2-Demographics!N119)/Demographics!N$4)^2</f>
        <v>33.818805251251774</v>
      </c>
      <c r="I114">
        <f>Demographics!O$3*((Demographics!O$2-Demographics!O119)/Demographics!O$4)^2</f>
        <v>11.757231952299897</v>
      </c>
      <c r="J114">
        <f>Demographics!P$3*((Demographics!P$2-Demographics!P119)/Demographics!P$4)^2</f>
        <v>10.409577579046104</v>
      </c>
      <c r="K114">
        <f>Demographics!Q$3*((Demographics!Q$2-Demographics!Q119)/Demographics!Q$4)^2</f>
        <v>3.261480524161497</v>
      </c>
      <c r="L114">
        <f>Demographics!R$3*((Demographics!R$2-Demographics!R119)/Demographics!R$4)^2</f>
        <v>2.4797251463804977</v>
      </c>
      <c r="M114">
        <f>Demographics!S$3*((Demographics!S$2-Demographics!S119)/Demographics!S$4)^2</f>
        <v>11.19450291047853</v>
      </c>
      <c r="N114">
        <f>Demographics!T$3*((Demographics!T$2-Demographics!T119)/Demographics!T$4)^2</f>
        <v>10.448923330402298</v>
      </c>
      <c r="O114">
        <f>Demographics!U$3*((Demographics!U$2-Demographics!U119)/Demographics!U$4)^2</f>
        <v>46.37052616106894</v>
      </c>
      <c r="P114">
        <f>Demographics!V$3*((Demographics!V$2-Demographics!V119)/Demographics!V$4)^2</f>
        <v>301.71296469150093</v>
      </c>
      <c r="Q114">
        <f>Demographics!W$3*((Demographics!W$2-Demographics!W119)/Demographics!W$4)^2</f>
        <v>21.610417407033918</v>
      </c>
      <c r="R114">
        <f>Demographics!X$3*((Demographics!X$2-Demographics!X119)/Demographics!X$4)^2</f>
        <v>47.685373140638</v>
      </c>
      <c r="S114">
        <f>Demographics!Y$3*((Demographics!Y$2-Demographics!Y119)/Demographics!Y$4)^2</f>
        <v>6.435409943221563</v>
      </c>
      <c r="T114">
        <f>Demographics!Z$3*((Demographics!Z$2-Demographics!Z119)/Demographics!Z$4)^2</f>
        <v>67.86426860842715</v>
      </c>
      <c r="U114">
        <f>Demographics!AA$3*((Demographics!AA$2-Demographics!AA119)/Demographics!AA$4)^2</f>
        <v>92.12696674725527</v>
      </c>
      <c r="V114">
        <f>Demographics!AB$3*((Demographics!AB$2-Demographics!AB119)/Demographics!AB$4)^2</f>
        <v>14.79472758488663</v>
      </c>
    </row>
    <row r="115" spans="1:22" ht="12.75">
      <c r="A115">
        <f>Demographics!G$3*((Demographics!G$2-Demographics!G120)/Demographics!G$4)^2</f>
        <v>0.0007634323100963511</v>
      </c>
      <c r="B115">
        <f>Demographics!H$3*((Demographics!H$2-Demographics!H120)/Demographics!H$4)^2</f>
        <v>13.122622674608941</v>
      </c>
      <c r="C115">
        <f>Demographics!I$3*((Demographics!I$2-Demographics!I120)/Demographics!I$4)^2</f>
        <v>0.8614798368983871</v>
      </c>
      <c r="D115">
        <f>Demographics!J$3*((Demographics!J$2-Demographics!J120)/Demographics!J$4)^2</f>
        <v>13.759488934815785</v>
      </c>
      <c r="E115">
        <f>Demographics!K$3*((Demographics!K$2-Demographics!K120)/Demographics!K$4)^2</f>
        <v>52.27090785537214</v>
      </c>
      <c r="F115">
        <f>Demographics!L$3*((Demographics!L$2-Demographics!L120)/Demographics!L$4)^2</f>
        <v>10.779655978479358</v>
      </c>
      <c r="G115">
        <f>Demographics!M$3*((Demographics!M$2-Demographics!M120)/Demographics!M$4)^2</f>
        <v>45.19438011371764</v>
      </c>
      <c r="H115">
        <f>Demographics!N$3*((Demographics!N$2-Demographics!N120)/Demographics!N$4)^2</f>
        <v>1.9742100445086517</v>
      </c>
      <c r="I115">
        <f>Demographics!O$3*((Demographics!O$2-Demographics!O120)/Demographics!O$4)^2</f>
        <v>9.686644178758518</v>
      </c>
      <c r="J115">
        <f>Demographics!P$3*((Demographics!P$2-Demographics!P120)/Demographics!P$4)^2</f>
        <v>4.1162051131459</v>
      </c>
      <c r="K115">
        <f>Demographics!Q$3*((Demographics!Q$2-Demographics!Q120)/Demographics!Q$4)^2</f>
        <v>0.9028426733491008</v>
      </c>
      <c r="L115">
        <f>Demographics!R$3*((Demographics!R$2-Demographics!R120)/Demographics!R$4)^2</f>
        <v>0.8297715961265567</v>
      </c>
      <c r="M115">
        <f>Demographics!S$3*((Demographics!S$2-Demographics!S120)/Demographics!S$4)^2</f>
        <v>12.988146905735238</v>
      </c>
      <c r="N115">
        <f>Demographics!T$3*((Demographics!T$2-Demographics!T120)/Demographics!T$4)^2</f>
        <v>2.0679027588113885</v>
      </c>
      <c r="O115">
        <f>Demographics!U$3*((Demographics!U$2-Demographics!U120)/Demographics!U$4)^2</f>
        <v>33.74358031536104</v>
      </c>
      <c r="P115">
        <f>Demographics!V$3*((Demographics!V$2-Demographics!V120)/Demographics!V$4)^2</f>
        <v>270.1757465038576</v>
      </c>
      <c r="Q115">
        <f>Demographics!W$3*((Demographics!W$2-Demographics!W120)/Demographics!W$4)^2</f>
        <v>18.289607203714816</v>
      </c>
      <c r="R115">
        <f>Demographics!X$3*((Demographics!X$2-Demographics!X120)/Demographics!X$4)^2</f>
        <v>0.12823128160317623</v>
      </c>
      <c r="S115">
        <f>Demographics!Y$3*((Demographics!Y$2-Demographics!Y120)/Demographics!Y$4)^2</f>
        <v>0.2207427365258446</v>
      </c>
      <c r="T115">
        <f>Demographics!Z$3*((Demographics!Z$2-Demographics!Z120)/Demographics!Z$4)^2</f>
        <v>29.26026771967215</v>
      </c>
      <c r="U115">
        <f>Demographics!AA$3*((Demographics!AA$2-Demographics!AA120)/Demographics!AA$4)^2</f>
        <v>35.20792585495344</v>
      </c>
      <c r="V115">
        <f>Demographics!AB$3*((Demographics!AB$2-Demographics!AB120)/Demographics!AB$4)^2</f>
        <v>0.8422007094066669</v>
      </c>
    </row>
    <row r="116" spans="1:22" ht="12.75">
      <c r="A116">
        <f>Demographics!G$3*((Demographics!G$2-Demographics!G121)/Demographics!G$4)^2</f>
        <v>0.45265619388310363</v>
      </c>
      <c r="B116">
        <f>Demographics!H$3*((Demographics!H$2-Demographics!H121)/Demographics!H$4)^2</f>
        <v>4.444008520297908</v>
      </c>
      <c r="C116">
        <f>Demographics!I$3*((Demographics!I$2-Demographics!I121)/Demographics!I$4)^2</f>
        <v>60.91405446147705</v>
      </c>
      <c r="D116">
        <f>Demographics!J$3*((Demographics!J$2-Demographics!J121)/Demographics!J$4)^2</f>
        <v>8.968080700228498</v>
      </c>
      <c r="E116">
        <f>Demographics!K$3*((Demographics!K$2-Demographics!K121)/Demographics!K$4)^2</f>
        <v>106.28164014306299</v>
      </c>
      <c r="F116">
        <f>Demographics!L$3*((Demographics!L$2-Demographics!L121)/Demographics!L$4)^2</f>
        <v>13.092192993043772</v>
      </c>
      <c r="G116">
        <f>Demographics!M$3*((Demographics!M$2-Demographics!M121)/Demographics!M$4)^2</f>
        <v>1.29087534089808</v>
      </c>
      <c r="H116">
        <f>Demographics!N$3*((Demographics!N$2-Demographics!N121)/Demographics!N$4)^2</f>
        <v>0.9321664313204264</v>
      </c>
      <c r="I116">
        <f>Demographics!O$3*((Demographics!O$2-Demographics!O121)/Demographics!O$4)^2</f>
        <v>6.034293721443904</v>
      </c>
      <c r="J116">
        <f>Demographics!P$3*((Demographics!P$2-Demographics!P121)/Demographics!P$4)^2</f>
        <v>17.255105688818063</v>
      </c>
      <c r="K116">
        <f>Demographics!Q$3*((Demographics!Q$2-Demographics!Q121)/Demographics!Q$4)^2</f>
        <v>5.91422455235942</v>
      </c>
      <c r="L116">
        <f>Demographics!R$3*((Demographics!R$2-Demographics!R121)/Demographics!R$4)^2</f>
        <v>2.937578776605403</v>
      </c>
      <c r="M116">
        <f>Demographics!S$3*((Demographics!S$2-Demographics!S121)/Demographics!S$4)^2</f>
        <v>13.490714280089371</v>
      </c>
      <c r="N116">
        <f>Demographics!T$3*((Demographics!T$2-Demographics!T121)/Demographics!T$4)^2</f>
        <v>23.55664076396737</v>
      </c>
      <c r="O116">
        <f>Demographics!U$3*((Demographics!U$2-Demographics!U121)/Demographics!U$4)^2</f>
        <v>52.32521307514163</v>
      </c>
      <c r="P116">
        <f>Demographics!V$3*((Demographics!V$2-Demographics!V121)/Demographics!V$4)^2</f>
        <v>321.32576016092906</v>
      </c>
      <c r="Q116">
        <f>Demographics!W$3*((Demographics!W$2-Demographics!W121)/Demographics!W$4)^2</f>
        <v>25.187063084651392</v>
      </c>
      <c r="R116">
        <f>Demographics!X$3*((Demographics!X$2-Demographics!X121)/Demographics!X$4)^2</f>
        <v>3.379561596537614</v>
      </c>
      <c r="S116">
        <f>Demographics!Y$3*((Demographics!Y$2-Demographics!Y121)/Demographics!Y$4)^2</f>
        <v>4.830395441918685</v>
      </c>
      <c r="T116">
        <f>Demographics!Z$3*((Demographics!Z$2-Demographics!Z121)/Demographics!Z$4)^2</f>
        <v>50.94969577827932</v>
      </c>
      <c r="U116">
        <f>Demographics!AA$3*((Demographics!AA$2-Demographics!AA121)/Demographics!AA$4)^2</f>
        <v>83.01761711146412</v>
      </c>
      <c r="V116">
        <f>Demographics!AB$3*((Demographics!AB$2-Demographics!AB121)/Demographics!AB$4)^2</f>
        <v>0.02501804523487313</v>
      </c>
    </row>
    <row r="117" spans="1:22" ht="12.75">
      <c r="A117">
        <f>Demographics!G$3*((Demographics!G$2-Demographics!G122)/Demographics!G$4)^2</f>
        <v>0.8721756083464762</v>
      </c>
      <c r="B117">
        <f>Demographics!H$3*((Demographics!H$2-Demographics!H122)/Demographics!H$4)^2</f>
        <v>51.595337201326615</v>
      </c>
      <c r="C117">
        <f>Demographics!I$3*((Demographics!I$2-Demographics!I122)/Demographics!I$4)^2</f>
        <v>80.28996708851066</v>
      </c>
      <c r="D117">
        <f>Demographics!J$3*((Demographics!J$2-Demographics!J122)/Demographics!J$4)^2</f>
        <v>33.53300334914486</v>
      </c>
      <c r="E117">
        <f>Demographics!K$3*((Demographics!K$2-Demographics!K122)/Demographics!K$4)^2</f>
        <v>122.72618657751907</v>
      </c>
      <c r="F117">
        <f>Demographics!L$3*((Demographics!L$2-Demographics!L122)/Demographics!L$4)^2</f>
        <v>46.19538267481565</v>
      </c>
      <c r="G117">
        <f>Demographics!M$3*((Demographics!M$2-Demographics!M122)/Demographics!M$4)^2</f>
        <v>52.57362974210548</v>
      </c>
      <c r="H117">
        <f>Demographics!N$3*((Demographics!N$2-Demographics!N122)/Demographics!N$4)^2</f>
        <v>23.5580362090436</v>
      </c>
      <c r="I117">
        <f>Demographics!O$3*((Demographics!O$2-Demographics!O122)/Demographics!O$4)^2</f>
        <v>5.024929282408149</v>
      </c>
      <c r="J117">
        <f>Demographics!P$3*((Demographics!P$2-Demographics!P122)/Demographics!P$4)^2</f>
        <v>17.45421687211025</v>
      </c>
      <c r="K117">
        <f>Demographics!Q$3*((Demographics!Q$2-Demographics!Q122)/Demographics!Q$4)^2</f>
        <v>4.008344958946844</v>
      </c>
      <c r="L117">
        <f>Demographics!R$3*((Demographics!R$2-Demographics!R122)/Demographics!R$4)^2</f>
        <v>2.2322371762344764</v>
      </c>
      <c r="M117">
        <f>Demographics!S$3*((Demographics!S$2-Demographics!S122)/Demographics!S$4)^2</f>
        <v>13.31045461502501</v>
      </c>
      <c r="N117">
        <f>Demographics!T$3*((Demographics!T$2-Demographics!T122)/Demographics!T$4)^2</f>
        <v>19.007126489908018</v>
      </c>
      <c r="O117">
        <f>Demographics!U$3*((Demographics!U$2-Demographics!U122)/Demographics!U$4)^2</f>
        <v>52.35395718301688</v>
      </c>
      <c r="P117">
        <f>Demographics!V$3*((Demographics!V$2-Demographics!V122)/Demographics!V$4)^2</f>
        <v>316.4552438774117</v>
      </c>
      <c r="Q117">
        <f>Demographics!W$3*((Demographics!W$2-Demographics!W122)/Demographics!W$4)^2</f>
        <v>24.591844612083744</v>
      </c>
      <c r="R117">
        <f>Demographics!X$3*((Demographics!X$2-Demographics!X122)/Demographics!X$4)^2</f>
        <v>14.12439948632469</v>
      </c>
      <c r="S117">
        <f>Demographics!Y$3*((Demographics!Y$2-Demographics!Y122)/Demographics!Y$4)^2</f>
        <v>1.6177630700563155</v>
      </c>
      <c r="T117">
        <f>Demographics!Z$3*((Demographics!Z$2-Demographics!Z122)/Demographics!Z$4)^2</f>
        <v>111.52870210757416</v>
      </c>
      <c r="U117">
        <f>Demographics!AA$3*((Demographics!AA$2-Demographics!AA122)/Demographics!AA$4)^2</f>
        <v>108.59915730000016</v>
      </c>
      <c r="V117">
        <f>Demographics!AB$3*((Demographics!AB$2-Demographics!AB122)/Demographics!AB$4)^2</f>
        <v>1.0359825365647306</v>
      </c>
    </row>
    <row r="118" spans="1:22" ht="12.75">
      <c r="A118">
        <f>Demographics!G$3*((Demographics!G$2-Demographics!G123)/Demographics!G$4)^2</f>
        <v>0.3951239349942428</v>
      </c>
      <c r="B118">
        <f>Demographics!H$3*((Demographics!H$2-Demographics!H123)/Demographics!H$4)^2</f>
        <v>47.42182626849871</v>
      </c>
      <c r="C118">
        <f>Demographics!I$3*((Demographics!I$2-Demographics!I123)/Demographics!I$4)^2</f>
        <v>1.6893870688154862</v>
      </c>
      <c r="D118">
        <f>Demographics!J$3*((Demographics!J$2-Demographics!J123)/Demographics!J$4)^2</f>
        <v>33.49866002853156</v>
      </c>
      <c r="E118">
        <f>Demographics!K$3*((Demographics!K$2-Demographics!K123)/Demographics!K$4)^2</f>
        <v>118.17155185126069</v>
      </c>
      <c r="F118">
        <f>Demographics!L$3*((Demographics!L$2-Demographics!L123)/Demographics!L$4)^2</f>
        <v>46.681009632061574</v>
      </c>
      <c r="G118">
        <f>Demographics!M$3*((Demographics!M$2-Demographics!M123)/Demographics!M$4)^2</f>
        <v>79.6597873736034</v>
      </c>
      <c r="H118">
        <f>Demographics!N$3*((Demographics!N$2-Demographics!N123)/Demographics!N$4)^2</f>
        <v>12.829865510620685</v>
      </c>
      <c r="I118">
        <f>Demographics!O$3*((Demographics!O$2-Demographics!O123)/Demographics!O$4)^2</f>
        <v>5.528770406014977</v>
      </c>
      <c r="J118">
        <f>Demographics!P$3*((Demographics!P$2-Demographics!P123)/Demographics!P$4)^2</f>
        <v>19.565266434623286</v>
      </c>
      <c r="K118">
        <f>Demographics!Q$3*((Demographics!Q$2-Demographics!Q123)/Demographics!Q$4)^2</f>
        <v>5.83094353604903</v>
      </c>
      <c r="L118">
        <f>Demographics!R$3*((Demographics!R$2-Demographics!R123)/Demographics!R$4)^2</f>
        <v>2.934110914399814</v>
      </c>
      <c r="M118">
        <f>Demographics!S$3*((Demographics!S$2-Demographics!S123)/Demographics!S$4)^2</f>
        <v>13.302575336986108</v>
      </c>
      <c r="N118">
        <f>Demographics!T$3*((Demographics!T$2-Demographics!T123)/Demographics!T$4)^2</f>
        <v>20.4329559755854</v>
      </c>
      <c r="O118">
        <f>Demographics!U$3*((Demographics!U$2-Demographics!U123)/Demographics!U$4)^2</f>
        <v>54.283782114469226</v>
      </c>
      <c r="P118">
        <f>Demographics!V$3*((Demographics!V$2-Demographics!V123)/Demographics!V$4)^2</f>
        <v>319.75135113060173</v>
      </c>
      <c r="Q118">
        <f>Demographics!W$3*((Demographics!W$2-Demographics!W123)/Demographics!W$4)^2</f>
        <v>25.333197310989135</v>
      </c>
      <c r="R118">
        <f>Demographics!X$3*((Demographics!X$2-Demographics!X123)/Demographics!X$4)^2</f>
        <v>15.66267724637943</v>
      </c>
      <c r="S118">
        <f>Demographics!Y$3*((Demographics!Y$2-Demographics!Y123)/Demographics!Y$4)^2</f>
        <v>0.019406647644029797</v>
      </c>
      <c r="T118">
        <f>Demographics!Z$3*((Demographics!Z$2-Demographics!Z123)/Demographics!Z$4)^2</f>
        <v>99.86761602920149</v>
      </c>
      <c r="U118">
        <f>Demographics!AA$3*((Demographics!AA$2-Demographics!AA123)/Demographics!AA$4)^2</f>
        <v>118.19364365144256</v>
      </c>
      <c r="V118">
        <f>Demographics!AB$3*((Demographics!AB$2-Demographics!AB123)/Demographics!AB$4)^2</f>
        <v>31.820198452568846</v>
      </c>
    </row>
    <row r="119" spans="1:22" ht="12.75">
      <c r="A119">
        <f>Demographics!G$3*((Demographics!G$2-Demographics!G124)/Demographics!G$4)^2</f>
        <v>0.5140972261996576</v>
      </c>
      <c r="B119">
        <f>Demographics!H$3*((Demographics!H$2-Demographics!H124)/Demographics!H$4)^2</f>
        <v>21.411792029909453</v>
      </c>
      <c r="C119">
        <f>Demographics!I$3*((Demographics!I$2-Demographics!I124)/Demographics!I$4)^2</f>
        <v>0.7245379407838867</v>
      </c>
      <c r="D119">
        <f>Demographics!J$3*((Demographics!J$2-Demographics!J124)/Demographics!J$4)^2</f>
        <v>7.173737683021148</v>
      </c>
      <c r="E119">
        <f>Demographics!K$3*((Demographics!K$2-Demographics!K124)/Demographics!K$4)^2</f>
        <v>82.03556156479935</v>
      </c>
      <c r="F119">
        <f>Demographics!L$3*((Demographics!L$2-Demographics!L124)/Demographics!L$4)^2</f>
        <v>10.458006428286847</v>
      </c>
      <c r="G119">
        <f>Demographics!M$3*((Demographics!M$2-Demographics!M124)/Demographics!M$4)^2</f>
        <v>27.898258350981685</v>
      </c>
      <c r="H119">
        <f>Demographics!N$3*((Demographics!N$2-Demographics!N124)/Demographics!N$4)^2</f>
        <v>4.012703278855741</v>
      </c>
      <c r="I119">
        <f>Demographics!O$3*((Demographics!O$2-Demographics!O124)/Demographics!O$4)^2</f>
        <v>0.5888905716156975</v>
      </c>
      <c r="J119">
        <f>Demographics!P$3*((Demographics!P$2-Demographics!P124)/Demographics!P$4)^2</f>
        <v>15.101677851213262</v>
      </c>
      <c r="K119">
        <f>Demographics!Q$3*((Demographics!Q$2-Demographics!Q124)/Demographics!Q$4)^2</f>
        <v>5.553278454189261</v>
      </c>
      <c r="L119">
        <f>Demographics!R$3*((Demographics!R$2-Demographics!R124)/Demographics!R$4)^2</f>
        <v>2.877653654350801</v>
      </c>
      <c r="M119">
        <f>Demographics!S$3*((Demographics!S$2-Demographics!S124)/Demographics!S$4)^2</f>
        <v>12.889296991556604</v>
      </c>
      <c r="N119">
        <f>Demographics!T$3*((Demographics!T$2-Demographics!T124)/Demographics!T$4)^2</f>
        <v>18.734609806574962</v>
      </c>
      <c r="O119">
        <f>Demographics!U$3*((Demographics!U$2-Demographics!U124)/Demographics!U$4)^2</f>
        <v>51.277441482834035</v>
      </c>
      <c r="P119">
        <f>Demographics!V$3*((Demographics!V$2-Demographics!V124)/Demographics!V$4)^2</f>
        <v>306.6045228263695</v>
      </c>
      <c r="Q119">
        <f>Demographics!W$3*((Demographics!W$2-Demographics!W124)/Demographics!W$4)^2</f>
        <v>23.319887553354413</v>
      </c>
      <c r="R119">
        <f>Demographics!X$3*((Demographics!X$2-Demographics!X124)/Demographics!X$4)^2</f>
        <v>0.11318597219893808</v>
      </c>
      <c r="S119">
        <f>Demographics!Y$3*((Demographics!Y$2-Demographics!Y124)/Demographics!Y$4)^2</f>
        <v>1.320462989910176</v>
      </c>
      <c r="T119">
        <f>Demographics!Z$3*((Demographics!Z$2-Demographics!Z124)/Demographics!Z$4)^2</f>
        <v>26.683416309068512</v>
      </c>
      <c r="U119">
        <f>Demographics!AA$3*((Demographics!AA$2-Demographics!AA124)/Demographics!AA$4)^2</f>
        <v>104.0235254730348</v>
      </c>
      <c r="V119">
        <f>Demographics!AB$3*((Demographics!AB$2-Demographics!AB124)/Demographics!AB$4)^2</f>
        <v>0</v>
      </c>
    </row>
    <row r="120" spans="1:22" ht="12.75">
      <c r="A120">
        <f>Demographics!G$3*((Demographics!G$2-Demographics!G125)/Demographics!G$4)^2</f>
        <v>0.9567028337203439</v>
      </c>
      <c r="B120">
        <f>Demographics!H$3*((Demographics!H$2-Demographics!H125)/Demographics!H$4)^2</f>
        <v>19.374472442712808</v>
      </c>
      <c r="C120">
        <f>Demographics!I$3*((Demographics!I$2-Demographics!I125)/Demographics!I$4)^2</f>
        <v>4.412141814675645</v>
      </c>
      <c r="D120">
        <f>Demographics!J$3*((Demographics!J$2-Demographics!J125)/Demographics!J$4)^2</f>
        <v>13.59100609577353</v>
      </c>
      <c r="E120">
        <f>Demographics!K$3*((Demographics!K$2-Demographics!K125)/Demographics!K$4)^2</f>
        <v>105.7593896695459</v>
      </c>
      <c r="F120">
        <f>Demographics!L$3*((Demographics!L$2-Demographics!L125)/Demographics!L$4)^2</f>
        <v>21.780134606045227</v>
      </c>
      <c r="G120">
        <f>Demographics!M$3*((Demographics!M$2-Demographics!M125)/Demographics!M$4)^2</f>
        <v>17.322491124163605</v>
      </c>
      <c r="H120">
        <f>Demographics!N$3*((Demographics!N$2-Demographics!N125)/Demographics!N$4)^2</f>
        <v>3.4903371786085846</v>
      </c>
      <c r="I120">
        <f>Demographics!O$3*((Demographics!O$2-Demographics!O125)/Demographics!O$4)^2</f>
        <v>0.06032127552339877</v>
      </c>
      <c r="J120">
        <f>Demographics!P$3*((Demographics!P$2-Demographics!P125)/Demographics!P$4)^2</f>
        <v>17.190229569471338</v>
      </c>
      <c r="K120">
        <f>Demographics!Q$3*((Demographics!Q$2-Demographics!Q125)/Demographics!Q$4)^2</f>
        <v>5.655613385101605</v>
      </c>
      <c r="L120">
        <f>Demographics!R$3*((Demographics!R$2-Demographics!R125)/Demographics!R$4)^2</f>
        <v>2.902841524765345</v>
      </c>
      <c r="M120">
        <f>Demographics!S$3*((Demographics!S$2-Demographics!S125)/Demographics!S$4)^2</f>
        <v>13.307617409538627</v>
      </c>
      <c r="N120">
        <f>Demographics!T$3*((Demographics!T$2-Demographics!T125)/Demographics!T$4)^2</f>
        <v>20.157757949968456</v>
      </c>
      <c r="O120">
        <f>Demographics!U$3*((Demographics!U$2-Demographics!U125)/Demographics!U$4)^2</f>
        <v>54.309852254270766</v>
      </c>
      <c r="P120">
        <f>Demographics!V$3*((Demographics!V$2-Demographics!V125)/Demographics!V$4)^2</f>
        <v>320.0147242324232</v>
      </c>
      <c r="Q120">
        <f>Demographics!W$3*((Demographics!W$2-Demographics!W125)/Demographics!W$4)^2</f>
        <v>25.058799089170684</v>
      </c>
      <c r="R120">
        <f>Demographics!X$3*((Demographics!X$2-Demographics!X125)/Demographics!X$4)^2</f>
        <v>0.01585735238590464</v>
      </c>
      <c r="S120">
        <f>Demographics!Y$3*((Demographics!Y$2-Demographics!Y125)/Demographics!Y$4)^2</f>
        <v>15.044671951106302</v>
      </c>
      <c r="T120">
        <f>Demographics!Z$3*((Demographics!Z$2-Demographics!Z125)/Demographics!Z$4)^2</f>
        <v>73.47759250062305</v>
      </c>
      <c r="U120">
        <f>Demographics!AA$3*((Demographics!AA$2-Demographics!AA125)/Demographics!AA$4)^2</f>
        <v>121.13340555572151</v>
      </c>
      <c r="V120">
        <f>Demographics!AB$3*((Demographics!AB$2-Demographics!AB125)/Demographics!AB$4)^2</f>
        <v>0.014532438966084839</v>
      </c>
    </row>
    <row r="121" spans="1:22" ht="12.75">
      <c r="A121">
        <f>Demographics!G$3*((Demographics!G$2-Demographics!G126)/Demographics!G$4)^2</f>
        <v>1.1345386646149636</v>
      </c>
      <c r="B121">
        <f>Demographics!H$3*((Demographics!H$2-Demographics!H126)/Demographics!H$4)^2</f>
        <v>47.63550492443447</v>
      </c>
      <c r="C121">
        <f>Demographics!I$3*((Demographics!I$2-Demographics!I126)/Demographics!I$4)^2</f>
        <v>18.01838190977007</v>
      </c>
      <c r="D121">
        <f>Demographics!J$3*((Demographics!J$2-Demographics!J126)/Demographics!J$4)^2</f>
        <v>31.190767619720596</v>
      </c>
      <c r="E121">
        <f>Demographics!K$3*((Demographics!K$2-Demographics!K126)/Demographics!K$4)^2</f>
        <v>105.5427269169974</v>
      </c>
      <c r="F121">
        <f>Demographics!L$3*((Demographics!L$2-Demographics!L126)/Demographics!L$4)^2</f>
        <v>44.22134534530206</v>
      </c>
      <c r="G121">
        <f>Demographics!M$3*((Demographics!M$2-Demographics!M126)/Demographics!M$4)^2</f>
        <v>74.83539520714575</v>
      </c>
      <c r="H121">
        <f>Demographics!N$3*((Demographics!N$2-Demographics!N126)/Demographics!N$4)^2</f>
        <v>18.390308526502984</v>
      </c>
      <c r="I121">
        <f>Demographics!O$3*((Demographics!O$2-Demographics!O126)/Demographics!O$4)^2</f>
        <v>13.594442450514917</v>
      </c>
      <c r="J121">
        <f>Demographics!P$3*((Demographics!P$2-Demographics!P126)/Demographics!P$4)^2</f>
        <v>12.96933940376765</v>
      </c>
      <c r="K121">
        <f>Demographics!Q$3*((Demographics!Q$2-Demographics!Q126)/Demographics!Q$4)^2</f>
        <v>4.00256797499178</v>
      </c>
      <c r="L121">
        <f>Demographics!R$3*((Demographics!R$2-Demographics!R126)/Demographics!R$4)^2</f>
        <v>2.6513777093387976</v>
      </c>
      <c r="M121">
        <f>Demographics!S$3*((Demographics!S$2-Demographics!S126)/Demographics!S$4)^2</f>
        <v>12.524185932510658</v>
      </c>
      <c r="N121">
        <f>Demographics!T$3*((Demographics!T$2-Demographics!T126)/Demographics!T$4)^2</f>
        <v>15.152319917006814</v>
      </c>
      <c r="O121">
        <f>Demographics!U$3*((Demographics!U$2-Demographics!U126)/Demographics!U$4)^2</f>
        <v>44.14713995963982</v>
      </c>
      <c r="P121">
        <f>Demographics!V$3*((Demographics!V$2-Demographics!V126)/Demographics!V$4)^2</f>
        <v>288.8800080695374</v>
      </c>
      <c r="Q121">
        <f>Demographics!W$3*((Demographics!W$2-Demographics!W126)/Demographics!W$4)^2</f>
        <v>21.79078030391519</v>
      </c>
      <c r="R121">
        <f>Demographics!X$3*((Demographics!X$2-Demographics!X126)/Demographics!X$4)^2</f>
        <v>1.4710045886712457</v>
      </c>
      <c r="S121">
        <f>Demographics!Y$3*((Demographics!Y$2-Demographics!Y126)/Demographics!Y$4)^2</f>
        <v>0.7794618598689571</v>
      </c>
      <c r="T121">
        <f>Demographics!Z$3*((Demographics!Z$2-Demographics!Z126)/Demographics!Z$4)^2</f>
        <v>109.39455296188024</v>
      </c>
      <c r="U121">
        <f>Demographics!AA$3*((Demographics!AA$2-Demographics!AA126)/Demographics!AA$4)^2</f>
        <v>91.95832137759767</v>
      </c>
      <c r="V121">
        <f>Demographics!AB$3*((Demographics!AB$2-Demographics!AB126)/Demographics!AB$4)^2</f>
        <v>6.2045399988525025</v>
      </c>
    </row>
    <row r="122" spans="1:22" ht="12.75">
      <c r="A122">
        <f>Demographics!G$3*((Demographics!G$2-Demographics!G127)/Demographics!G$4)^2</f>
        <v>0.141204440075421</v>
      </c>
      <c r="B122">
        <f>Demographics!H$3*((Demographics!H$2-Demographics!H127)/Demographics!H$4)^2</f>
        <v>20.996117458848843</v>
      </c>
      <c r="C122">
        <f>Demographics!I$3*((Demographics!I$2-Demographics!I127)/Demographics!I$4)^2</f>
        <v>0.00010639437637914015</v>
      </c>
      <c r="D122">
        <f>Demographics!J$3*((Demographics!J$2-Demographics!J127)/Demographics!J$4)^2</f>
        <v>14.5207460684971</v>
      </c>
      <c r="E122">
        <f>Demographics!K$3*((Demographics!K$2-Demographics!K127)/Demographics!K$4)^2</f>
        <v>67.28732587935949</v>
      </c>
      <c r="F122">
        <f>Demographics!L$3*((Demographics!L$2-Demographics!L127)/Demographics!L$4)^2</f>
        <v>13.229032195669294</v>
      </c>
      <c r="G122">
        <f>Demographics!M$3*((Demographics!M$2-Demographics!M127)/Demographics!M$4)^2</f>
        <v>55.86871233357388</v>
      </c>
      <c r="H122">
        <f>Demographics!N$3*((Demographics!N$2-Demographics!N127)/Demographics!N$4)^2</f>
        <v>11.793996858289882</v>
      </c>
      <c r="I122">
        <f>Demographics!O$3*((Demographics!O$2-Demographics!O127)/Demographics!O$4)^2</f>
        <v>5.884684697725329</v>
      </c>
      <c r="J122">
        <f>Demographics!P$3*((Demographics!P$2-Demographics!P127)/Demographics!P$4)^2</f>
        <v>7.881623696594227</v>
      </c>
      <c r="K122">
        <f>Demographics!Q$3*((Demographics!Q$2-Demographics!Q127)/Demographics!Q$4)^2</f>
        <v>3.6290547055909954</v>
      </c>
      <c r="L122">
        <f>Demographics!R$3*((Demographics!R$2-Demographics!R127)/Demographics!R$4)^2</f>
        <v>2.2002063699198255</v>
      </c>
      <c r="M122">
        <f>Demographics!S$3*((Demographics!S$2-Demographics!S127)/Demographics!S$4)^2</f>
        <v>10.45766737175055</v>
      </c>
      <c r="N122">
        <f>Demographics!T$3*((Demographics!T$2-Demographics!T127)/Demographics!T$4)^2</f>
        <v>12.492391258523254</v>
      </c>
      <c r="O122">
        <f>Demographics!U$3*((Demographics!U$2-Demographics!U127)/Demographics!U$4)^2</f>
        <v>45.046603724181466</v>
      </c>
      <c r="P122">
        <f>Demographics!V$3*((Demographics!V$2-Demographics!V127)/Demographics!V$4)^2</f>
        <v>261.78411119269225</v>
      </c>
      <c r="Q122">
        <f>Demographics!W$3*((Demographics!W$2-Demographics!W127)/Demographics!W$4)^2</f>
        <v>19.5720926202839</v>
      </c>
      <c r="R122">
        <f>Demographics!X$3*((Demographics!X$2-Demographics!X127)/Demographics!X$4)^2</f>
        <v>0.2998532514748565</v>
      </c>
      <c r="S122">
        <f>Demographics!Y$3*((Demographics!Y$2-Demographics!Y127)/Demographics!Y$4)^2</f>
        <v>0.3875561609917324</v>
      </c>
      <c r="T122">
        <f>Demographics!Z$3*((Demographics!Z$2-Demographics!Z127)/Demographics!Z$4)^2</f>
        <v>62.14118953405968</v>
      </c>
      <c r="U122">
        <f>Demographics!AA$3*((Demographics!AA$2-Demographics!AA127)/Demographics!AA$4)^2</f>
        <v>86.12189163005137</v>
      </c>
      <c r="V122">
        <f>Demographics!AB$3*((Demographics!AB$2-Demographics!AB127)/Demographics!AB$4)^2</f>
        <v>0</v>
      </c>
    </row>
    <row r="123" spans="1:22" ht="12.75">
      <c r="A123">
        <f>Demographics!G$3*((Demographics!G$2-Demographics!G128)/Demographics!G$4)^2</f>
        <v>0.00831377785694918</v>
      </c>
      <c r="B123">
        <f>Demographics!H$3*((Demographics!H$2-Demographics!H128)/Demographics!H$4)^2</f>
        <v>25.581369211842745</v>
      </c>
      <c r="C123">
        <f>Demographics!I$3*((Demographics!I$2-Demographics!I128)/Demographics!I$4)^2</f>
        <v>16.057883543902072</v>
      </c>
      <c r="D123">
        <f>Demographics!J$3*((Demographics!J$2-Demographics!J128)/Demographics!J$4)^2</f>
        <v>4.582112823647255</v>
      </c>
      <c r="E123">
        <f>Demographics!K$3*((Demographics!K$2-Demographics!K128)/Demographics!K$4)^2</f>
        <v>62.858737941374386</v>
      </c>
      <c r="F123">
        <f>Demographics!L$3*((Demographics!L$2-Demographics!L128)/Demographics!L$4)^2</f>
        <v>23.822637207542158</v>
      </c>
      <c r="G123">
        <f>Demographics!M$3*((Demographics!M$2-Demographics!M128)/Demographics!M$4)^2</f>
        <v>66.84515648467182</v>
      </c>
      <c r="H123">
        <f>Demographics!N$3*((Demographics!N$2-Demographics!N128)/Demographics!N$4)^2</f>
        <v>3.7220294968975725</v>
      </c>
      <c r="I123">
        <f>Demographics!O$3*((Demographics!O$2-Demographics!O128)/Demographics!O$4)^2</f>
        <v>0.08007479400943446</v>
      </c>
      <c r="J123">
        <f>Demographics!P$3*((Demographics!P$2-Demographics!P128)/Demographics!P$4)^2</f>
        <v>8.928256023055258</v>
      </c>
      <c r="K123">
        <f>Demographics!Q$3*((Demographics!Q$2-Demographics!Q128)/Demographics!Q$4)^2</f>
        <v>2.768615536168832</v>
      </c>
      <c r="L123">
        <f>Demographics!R$3*((Demographics!R$2-Demographics!R128)/Demographics!R$4)^2</f>
        <v>2.534854578901404</v>
      </c>
      <c r="M123">
        <f>Demographics!S$3*((Demographics!S$2-Demographics!S128)/Demographics!S$4)^2</f>
        <v>11.074581231537412</v>
      </c>
      <c r="N123">
        <f>Demographics!T$3*((Demographics!T$2-Demographics!T128)/Demographics!T$4)^2</f>
        <v>10.556530791689172</v>
      </c>
      <c r="O123">
        <f>Demographics!U$3*((Demographics!U$2-Demographics!U128)/Demographics!U$4)^2</f>
        <v>27.595704771881277</v>
      </c>
      <c r="P123">
        <f>Demographics!V$3*((Demographics!V$2-Demographics!V128)/Demographics!V$4)^2</f>
        <v>116.67752544982423</v>
      </c>
      <c r="Q123">
        <f>Demographics!W$3*((Demographics!W$2-Demographics!W128)/Demographics!W$4)^2</f>
        <v>7.707591345177014</v>
      </c>
      <c r="R123">
        <f>Demographics!X$3*((Demographics!X$2-Demographics!X128)/Demographics!X$4)^2</f>
        <v>3.8349912049179995</v>
      </c>
      <c r="S123">
        <f>Demographics!Y$3*((Demographics!Y$2-Demographics!Y128)/Demographics!Y$4)^2</f>
        <v>2.488601529302493</v>
      </c>
      <c r="T123">
        <f>Demographics!Z$3*((Demographics!Z$2-Demographics!Z128)/Demographics!Z$4)^2</f>
        <v>69.16370658439132</v>
      </c>
      <c r="U123">
        <f>Demographics!AA$3*((Demographics!AA$2-Demographics!AA128)/Demographics!AA$4)^2</f>
        <v>43.456633709269724</v>
      </c>
      <c r="V123">
        <f>Demographics!AB$3*((Demographics!AB$2-Demographics!AB128)/Demographics!AB$4)^2</f>
        <v>0.1881752395815036</v>
      </c>
    </row>
    <row r="124" spans="1:22" ht="12.75">
      <c r="A124">
        <f>Demographics!G$3*((Demographics!G$2-Demographics!G129)/Demographics!G$4)^2</f>
        <v>0.28732538422786286</v>
      </c>
      <c r="B124">
        <f>Demographics!H$3*((Demographics!H$2-Demographics!H129)/Demographics!H$4)^2</f>
        <v>58.63554224374402</v>
      </c>
      <c r="C124">
        <f>Demographics!I$3*((Demographics!I$2-Demographics!I129)/Demographics!I$4)^2</f>
        <v>3.306726717906616</v>
      </c>
      <c r="D124">
        <f>Demographics!J$3*((Demographics!J$2-Demographics!J129)/Demographics!J$4)^2</f>
        <v>30.80712027296602</v>
      </c>
      <c r="E124">
        <f>Demographics!K$3*((Demographics!K$2-Demographics!K129)/Demographics!K$4)^2</f>
        <v>101.2050019608595</v>
      </c>
      <c r="F124">
        <f>Demographics!L$3*((Demographics!L$2-Demographics!L129)/Demographics!L$4)^2</f>
        <v>50.89794439675504</v>
      </c>
      <c r="G124">
        <f>Demographics!M$3*((Demographics!M$2-Demographics!M129)/Demographics!M$4)^2</f>
        <v>88.65494725603982</v>
      </c>
      <c r="H124">
        <f>Demographics!N$3*((Demographics!N$2-Demographics!N129)/Demographics!N$4)^2</f>
        <v>10.566471545591096</v>
      </c>
      <c r="I124">
        <f>Demographics!O$3*((Demographics!O$2-Demographics!O129)/Demographics!O$4)^2</f>
        <v>6.500427019798945</v>
      </c>
      <c r="J124">
        <f>Demographics!P$3*((Demographics!P$2-Demographics!P129)/Demographics!P$4)^2</f>
        <v>21.731535586179543</v>
      </c>
      <c r="K124">
        <f>Demographics!Q$3*((Demographics!Q$2-Demographics!Q129)/Demographics!Q$4)^2</f>
        <v>5.780888734731936</v>
      </c>
      <c r="L124">
        <f>Demographics!R$3*((Demographics!R$2-Demographics!R129)/Demographics!R$4)^2</f>
        <v>2.9257479690119705</v>
      </c>
      <c r="M124">
        <f>Demographics!S$3*((Demographics!S$2-Demographics!S129)/Demographics!S$4)^2</f>
        <v>13.690945634258961</v>
      </c>
      <c r="N124">
        <f>Demographics!T$3*((Demographics!T$2-Demographics!T129)/Demographics!T$4)^2</f>
        <v>21.628119696022345</v>
      </c>
      <c r="O124">
        <f>Demographics!U$3*((Demographics!U$2-Demographics!U129)/Demographics!U$4)^2</f>
        <v>54.294277097837984</v>
      </c>
      <c r="P124">
        <f>Demographics!V$3*((Demographics!V$2-Demographics!V129)/Demographics!V$4)^2</f>
        <v>320.8381026933012</v>
      </c>
      <c r="Q124">
        <f>Demographics!W$3*((Demographics!W$2-Demographics!W129)/Demographics!W$4)^2</f>
        <v>24.823190744109286</v>
      </c>
      <c r="R124">
        <f>Demographics!X$3*((Demographics!X$2-Demographics!X129)/Demographics!X$4)^2</f>
        <v>14.321561150631403</v>
      </c>
      <c r="S124">
        <f>Demographics!Y$3*((Demographics!Y$2-Demographics!Y129)/Demographics!Y$4)^2</f>
        <v>0.007658296550798436</v>
      </c>
      <c r="T124">
        <f>Demographics!Z$3*((Demographics!Z$2-Demographics!Z129)/Demographics!Z$4)^2</f>
        <v>79.9530692652962</v>
      </c>
      <c r="U124">
        <f>Demographics!AA$3*((Demographics!AA$2-Demographics!AA129)/Demographics!AA$4)^2</f>
        <v>108.09595884757474</v>
      </c>
      <c r="V124">
        <f>Demographics!AB$3*((Demographics!AB$2-Demographics!AB129)/Demographics!AB$4)^2</f>
        <v>84.23295203109119</v>
      </c>
    </row>
    <row r="125" spans="1:22" ht="12.75">
      <c r="A125">
        <f>Demographics!G$3*((Demographics!G$2-Demographics!G130)/Demographics!G$4)^2</f>
        <v>0.012522198466355472</v>
      </c>
      <c r="B125">
        <f>Demographics!H$3*((Demographics!H$2-Demographics!H130)/Demographics!H$4)^2</f>
        <v>55.43950080513489</v>
      </c>
      <c r="C125">
        <f>Demographics!I$3*((Demographics!I$2-Demographics!I130)/Demographics!I$4)^2</f>
        <v>11.70331075781822</v>
      </c>
      <c r="D125">
        <f>Demographics!J$3*((Demographics!J$2-Demographics!J130)/Demographics!J$4)^2</f>
        <v>33.927006408351644</v>
      </c>
      <c r="E125">
        <f>Demographics!K$3*((Demographics!K$2-Demographics!K130)/Demographics!K$4)^2</f>
        <v>111.41498183470313</v>
      </c>
      <c r="F125">
        <f>Demographics!L$3*((Demographics!L$2-Demographics!L130)/Demographics!L$4)^2</f>
        <v>55.58412613392501</v>
      </c>
      <c r="G125">
        <f>Demographics!M$3*((Demographics!M$2-Demographics!M130)/Demographics!M$4)^2</f>
        <v>72.33498408145383</v>
      </c>
      <c r="H125">
        <f>Demographics!N$3*((Demographics!N$2-Demographics!N130)/Demographics!N$4)^2</f>
        <v>18.99714956794215</v>
      </c>
      <c r="I125">
        <f>Demographics!O$3*((Demographics!O$2-Demographics!O130)/Demographics!O$4)^2</f>
        <v>5.8693527595673345</v>
      </c>
      <c r="J125">
        <f>Demographics!P$3*((Demographics!P$2-Demographics!P130)/Demographics!P$4)^2</f>
        <v>15.489755373155003</v>
      </c>
      <c r="K125">
        <f>Demographics!Q$3*((Demographics!Q$2-Demographics!Q130)/Demographics!Q$4)^2</f>
        <v>4.678271330428175</v>
      </c>
      <c r="L125">
        <f>Demographics!R$3*((Demographics!R$2-Demographics!R130)/Demographics!R$4)^2</f>
        <v>1.890043193752608</v>
      </c>
      <c r="M125">
        <f>Demographics!S$3*((Demographics!S$2-Demographics!S130)/Demographics!S$4)^2</f>
        <v>12.300925809367204</v>
      </c>
      <c r="N125">
        <f>Demographics!T$3*((Demographics!T$2-Demographics!T130)/Demographics!T$4)^2</f>
        <v>20.16731410553641</v>
      </c>
      <c r="O125">
        <f>Demographics!U$3*((Demographics!U$2-Demographics!U130)/Demographics!U$4)^2</f>
        <v>47.836176699521566</v>
      </c>
      <c r="P125">
        <f>Demographics!V$3*((Demographics!V$2-Demographics!V130)/Demographics!V$4)^2</f>
        <v>318.82252735722966</v>
      </c>
      <c r="Q125">
        <f>Demographics!W$3*((Demographics!W$2-Demographics!W130)/Demographics!W$4)^2</f>
        <v>24.20695246342779</v>
      </c>
      <c r="R125">
        <f>Demographics!X$3*((Demographics!X$2-Demographics!X130)/Demographics!X$4)^2</f>
        <v>13.128547286304398</v>
      </c>
      <c r="S125">
        <f>Demographics!Y$3*((Demographics!Y$2-Demographics!Y130)/Demographics!Y$4)^2</f>
        <v>0.09105066908214575</v>
      </c>
      <c r="T125">
        <f>Demographics!Z$3*((Demographics!Z$2-Demographics!Z130)/Demographics!Z$4)^2</f>
        <v>105.25067224242923</v>
      </c>
      <c r="U125">
        <f>Demographics!AA$3*((Demographics!AA$2-Demographics!AA130)/Demographics!AA$4)^2</f>
        <v>113.7988774506838</v>
      </c>
      <c r="V125">
        <f>Demographics!AB$3*((Demographics!AB$2-Demographics!AB130)/Demographics!AB$4)^2</f>
        <v>12.926766132463703</v>
      </c>
    </row>
    <row r="126" spans="1:22" ht="12.75">
      <c r="A126">
        <f>Demographics!G$3*((Demographics!G$2-Demographics!G131)/Demographics!G$4)^2</f>
        <v>0.4180249957163582</v>
      </c>
      <c r="B126">
        <f>Demographics!H$3*((Demographics!H$2-Demographics!H131)/Demographics!H$4)^2</f>
        <v>42.58509967734974</v>
      </c>
      <c r="C126">
        <f>Demographics!I$3*((Demographics!I$2-Demographics!I131)/Demographics!I$4)^2</f>
        <v>11.89039409183538</v>
      </c>
      <c r="D126">
        <f>Demographics!J$3*((Demographics!J$2-Demographics!J131)/Demographics!J$4)^2</f>
        <v>25.216792037889736</v>
      </c>
      <c r="E126">
        <f>Demographics!K$3*((Demographics!K$2-Demographics!K131)/Demographics!K$4)^2</f>
        <v>84.797316913156</v>
      </c>
      <c r="F126">
        <f>Demographics!L$3*((Demographics!L$2-Demographics!L131)/Demographics!L$4)^2</f>
        <v>35.27186747261343</v>
      </c>
      <c r="G126">
        <f>Demographics!M$3*((Demographics!M$2-Demographics!M131)/Demographics!M$4)^2</f>
        <v>57.89581212872115</v>
      </c>
      <c r="H126">
        <f>Demographics!N$3*((Demographics!N$2-Demographics!N131)/Demographics!N$4)^2</f>
        <v>14.65578203665679</v>
      </c>
      <c r="I126">
        <f>Demographics!O$3*((Demographics!O$2-Demographics!O131)/Demographics!O$4)^2</f>
        <v>6.682166501483636</v>
      </c>
      <c r="J126">
        <f>Demographics!P$3*((Demographics!P$2-Demographics!P131)/Demographics!P$4)^2</f>
        <v>12.85916033887997</v>
      </c>
      <c r="K126">
        <f>Demographics!Q$3*((Demographics!Q$2-Demographics!Q131)/Demographics!Q$4)^2</f>
        <v>3.1622864049445325</v>
      </c>
      <c r="L126">
        <f>Demographics!R$3*((Demographics!R$2-Demographics!R131)/Demographics!R$4)^2</f>
        <v>2.7623338707958007</v>
      </c>
      <c r="M126">
        <f>Demographics!S$3*((Demographics!S$2-Demographics!S131)/Demographics!S$4)^2</f>
        <v>12.310087684928753</v>
      </c>
      <c r="N126">
        <f>Demographics!T$3*((Demographics!T$2-Demographics!T131)/Demographics!T$4)^2</f>
        <v>8.6301150614523</v>
      </c>
      <c r="O126">
        <f>Demographics!U$3*((Demographics!U$2-Demographics!U131)/Demographics!U$4)^2</f>
        <v>47.84454180942166</v>
      </c>
      <c r="P126">
        <f>Demographics!V$3*((Demographics!V$2-Demographics!V131)/Demographics!V$4)^2</f>
        <v>292.22802953618975</v>
      </c>
      <c r="Q126">
        <f>Demographics!W$3*((Demographics!W$2-Demographics!W131)/Demographics!W$4)^2</f>
        <v>23.14108412183792</v>
      </c>
      <c r="R126">
        <f>Demographics!X$3*((Demographics!X$2-Demographics!X131)/Demographics!X$4)^2</f>
        <v>4.730701393454865</v>
      </c>
      <c r="S126">
        <f>Demographics!Y$3*((Demographics!Y$2-Demographics!Y131)/Demographics!Y$4)^2</f>
        <v>0.21001567351001096</v>
      </c>
      <c r="T126">
        <f>Demographics!Z$3*((Demographics!Z$2-Demographics!Z131)/Demographics!Z$4)^2</f>
        <v>77.0237666695747</v>
      </c>
      <c r="U126">
        <f>Demographics!AA$3*((Demographics!AA$2-Demographics!AA131)/Demographics!AA$4)^2</f>
        <v>70.81303741268852</v>
      </c>
      <c r="V126">
        <f>Demographics!AB$3*((Demographics!AB$2-Demographics!AB131)/Demographics!AB$4)^2</f>
        <v>8.130449373927993</v>
      </c>
    </row>
    <row r="127" spans="1:22" ht="12.75">
      <c r="A127">
        <f>Demographics!G$3*((Demographics!G$2-Demographics!G132)/Demographics!G$4)^2</f>
        <v>0.004964218596401568</v>
      </c>
      <c r="B127">
        <f>Demographics!H$3*((Demographics!H$2-Demographics!H132)/Demographics!H$4)^2</f>
        <v>42.51074103556172</v>
      </c>
      <c r="C127">
        <f>Demographics!I$3*((Demographics!I$2-Demographics!I132)/Demographics!I$4)^2</f>
        <v>6.824820496101748</v>
      </c>
      <c r="D127">
        <f>Demographics!J$3*((Demographics!J$2-Demographics!J132)/Demographics!J$4)^2</f>
        <v>6.853676613697865</v>
      </c>
      <c r="E127">
        <f>Demographics!K$3*((Demographics!K$2-Demographics!K132)/Demographics!K$4)^2</f>
        <v>84.21593139890797</v>
      </c>
      <c r="F127">
        <f>Demographics!L$3*((Demographics!L$2-Demographics!L132)/Demographics!L$4)^2</f>
        <v>24.8565405942839</v>
      </c>
      <c r="G127">
        <f>Demographics!M$3*((Demographics!M$2-Demographics!M132)/Demographics!M$4)^2</f>
        <v>42.48320925219775</v>
      </c>
      <c r="H127">
        <f>Demographics!N$3*((Demographics!N$2-Demographics!N132)/Demographics!N$4)^2</f>
        <v>4.191606653773131</v>
      </c>
      <c r="I127">
        <f>Demographics!O$3*((Demographics!O$2-Demographics!O132)/Demographics!O$4)^2</f>
        <v>0.09319950695050602</v>
      </c>
      <c r="J127">
        <f>Demographics!P$3*((Demographics!P$2-Demographics!P132)/Demographics!P$4)^2</f>
        <v>8.958913186772618</v>
      </c>
      <c r="K127">
        <f>Demographics!Q$3*((Demographics!Q$2-Demographics!Q132)/Demographics!Q$4)^2</f>
        <v>0.698473818614415</v>
      </c>
      <c r="L127">
        <f>Demographics!R$3*((Demographics!R$2-Demographics!R132)/Demographics!R$4)^2</f>
        <v>2.2425590402723103</v>
      </c>
      <c r="M127">
        <f>Demographics!S$3*((Demographics!S$2-Demographics!S132)/Demographics!S$4)^2</f>
        <v>10.709703078164386</v>
      </c>
      <c r="N127">
        <f>Demographics!T$3*((Demographics!T$2-Demographics!T132)/Demographics!T$4)^2</f>
        <v>11.323406499188971</v>
      </c>
      <c r="O127">
        <f>Demographics!U$3*((Demographics!U$2-Demographics!U132)/Demographics!U$4)^2</f>
        <v>36.865465550735756</v>
      </c>
      <c r="P127">
        <f>Demographics!V$3*((Demographics!V$2-Demographics!V132)/Demographics!V$4)^2</f>
        <v>253.3222931467651</v>
      </c>
      <c r="Q127">
        <f>Demographics!W$3*((Demographics!W$2-Demographics!W132)/Demographics!W$4)^2</f>
        <v>20.641227804453838</v>
      </c>
      <c r="R127">
        <f>Demographics!X$3*((Demographics!X$2-Demographics!X132)/Demographics!X$4)^2</f>
        <v>0.9811760731260273</v>
      </c>
      <c r="S127">
        <f>Demographics!Y$3*((Demographics!Y$2-Demographics!Y132)/Demographics!Y$4)^2</f>
        <v>0.6399428607247499</v>
      </c>
      <c r="T127">
        <f>Demographics!Z$3*((Demographics!Z$2-Demographics!Z132)/Demographics!Z$4)^2</f>
        <v>79.6727550997055</v>
      </c>
      <c r="U127">
        <f>Demographics!AA$3*((Demographics!AA$2-Demographics!AA132)/Demographics!AA$4)^2</f>
        <v>58.45274487727376</v>
      </c>
      <c r="V127">
        <f>Demographics!AB$3*((Demographics!AB$2-Demographics!AB132)/Demographics!AB$4)^2</f>
        <v>0.3668788218797607</v>
      </c>
    </row>
    <row r="128" spans="1:22" ht="12.75">
      <c r="A128">
        <f>Demographics!G$3*((Demographics!G$2-Demographics!G133)/Demographics!G$4)^2</f>
        <v>0.0006889976598619817</v>
      </c>
      <c r="B128">
        <f>Demographics!H$3*((Demographics!H$2-Demographics!H133)/Demographics!H$4)^2</f>
        <v>26.23727475501716</v>
      </c>
      <c r="C128">
        <f>Demographics!I$3*((Demographics!I$2-Demographics!I133)/Demographics!I$4)^2</f>
        <v>29.32461196445839</v>
      </c>
      <c r="D128">
        <f>Demographics!J$3*((Demographics!J$2-Demographics!J133)/Demographics!J$4)^2</f>
        <v>19.019165271440972</v>
      </c>
      <c r="E128">
        <f>Demographics!K$3*((Demographics!K$2-Demographics!K133)/Demographics!K$4)^2</f>
        <v>85.55740689050522</v>
      </c>
      <c r="F128">
        <f>Demographics!L$3*((Demographics!L$2-Demographics!L133)/Demographics!L$4)^2</f>
        <v>26.984595287301996</v>
      </c>
      <c r="G128">
        <f>Demographics!M$3*((Demographics!M$2-Demographics!M133)/Demographics!M$4)^2</f>
        <v>40.7522049899746</v>
      </c>
      <c r="H128">
        <f>Demographics!N$3*((Demographics!N$2-Demographics!N133)/Demographics!N$4)^2</f>
        <v>8.090705859005446</v>
      </c>
      <c r="I128">
        <f>Demographics!O$3*((Demographics!O$2-Demographics!O133)/Demographics!O$4)^2</f>
        <v>1.0974716828803563</v>
      </c>
      <c r="J128">
        <f>Demographics!P$3*((Demographics!P$2-Demographics!P133)/Demographics!P$4)^2</f>
        <v>17.16876373796863</v>
      </c>
      <c r="K128">
        <f>Demographics!Q$3*((Demographics!Q$2-Demographics!Q133)/Demographics!Q$4)^2</f>
        <v>2.310049253756818</v>
      </c>
      <c r="L128">
        <f>Demographics!R$3*((Demographics!R$2-Demographics!R133)/Demographics!R$4)^2</f>
        <v>0.2414378853311044</v>
      </c>
      <c r="M128">
        <f>Demographics!S$3*((Demographics!S$2-Demographics!S133)/Demographics!S$4)^2</f>
        <v>10.697851545044962</v>
      </c>
      <c r="N128">
        <f>Demographics!T$3*((Demographics!T$2-Demographics!T133)/Demographics!T$4)^2</f>
        <v>19.37259730977355</v>
      </c>
      <c r="O128">
        <f>Demographics!U$3*((Demographics!U$2-Demographics!U133)/Demographics!U$4)^2</f>
        <v>50.55434794549215</v>
      </c>
      <c r="P128">
        <f>Demographics!V$3*((Demographics!V$2-Demographics!V133)/Demographics!V$4)^2</f>
        <v>317.74080344273256</v>
      </c>
      <c r="Q128">
        <f>Demographics!W$3*((Demographics!W$2-Demographics!W133)/Demographics!W$4)^2</f>
        <v>24.863415213632837</v>
      </c>
      <c r="R128">
        <f>Demographics!X$3*((Demographics!X$2-Demographics!X133)/Demographics!X$4)^2</f>
        <v>5.563784272130635</v>
      </c>
      <c r="S128">
        <f>Demographics!Y$3*((Demographics!Y$2-Demographics!Y133)/Demographics!Y$4)^2</f>
        <v>1.2069913382241126</v>
      </c>
      <c r="T128">
        <f>Demographics!Z$3*((Demographics!Z$2-Demographics!Z133)/Demographics!Z$4)^2</f>
        <v>106.68862884117186</v>
      </c>
      <c r="U128">
        <f>Demographics!AA$3*((Demographics!AA$2-Demographics!AA133)/Demographics!AA$4)^2</f>
        <v>88.67753186005828</v>
      </c>
      <c r="V128">
        <f>Demographics!AB$3*((Demographics!AB$2-Demographics!AB133)/Demographics!AB$4)^2</f>
        <v>3.8831342619971827</v>
      </c>
    </row>
    <row r="129" spans="1:22" ht="12.75">
      <c r="A129">
        <f>Demographics!G$3*((Demographics!G$2-Demographics!G134)/Demographics!G$4)^2</f>
        <v>0.313054961658885</v>
      </c>
      <c r="B129">
        <f>Demographics!H$3*((Demographics!H$2-Demographics!H134)/Demographics!H$4)^2</f>
        <v>0.6124643234821671</v>
      </c>
      <c r="C129">
        <f>Demographics!I$3*((Demographics!I$2-Demographics!I134)/Demographics!I$4)^2</f>
        <v>12.044247756732322</v>
      </c>
      <c r="D129">
        <f>Demographics!J$3*((Demographics!J$2-Demographics!J134)/Demographics!J$4)^2</f>
        <v>4.995745351890573</v>
      </c>
      <c r="E129">
        <f>Demographics!K$3*((Demographics!K$2-Demographics!K134)/Demographics!K$4)^2</f>
        <v>24.504705945889896</v>
      </c>
      <c r="F129">
        <f>Demographics!L$3*((Demographics!L$2-Demographics!L134)/Demographics!L$4)^2</f>
        <v>5.794996444609258</v>
      </c>
      <c r="G129">
        <f>Demographics!M$3*((Demographics!M$2-Demographics!M134)/Demographics!M$4)^2</f>
        <v>51.175355945577294</v>
      </c>
      <c r="H129">
        <f>Demographics!N$3*((Demographics!N$2-Demographics!N134)/Demographics!N$4)^2</f>
        <v>0.026891472237232553</v>
      </c>
      <c r="I129">
        <f>Demographics!O$3*((Demographics!O$2-Demographics!O134)/Demographics!O$4)^2</f>
        <v>5.852635300769562</v>
      </c>
      <c r="J129">
        <f>Demographics!P$3*((Demographics!P$2-Demographics!P134)/Demographics!P$4)^2</f>
        <v>15.575818318962328</v>
      </c>
      <c r="K129">
        <f>Demographics!Q$3*((Demographics!Q$2-Demographics!Q134)/Demographics!Q$4)^2</f>
        <v>36.80828333712141</v>
      </c>
      <c r="L129">
        <f>Demographics!R$3*((Demographics!R$2-Demographics!R134)/Demographics!R$4)^2</f>
        <v>9.699427663985887</v>
      </c>
      <c r="M129">
        <f>Demographics!S$3*((Demographics!S$2-Demographics!S134)/Demographics!S$4)^2</f>
        <v>7.774424531570274</v>
      </c>
      <c r="N129">
        <f>Demographics!T$3*((Demographics!T$2-Demographics!T134)/Demographics!T$4)^2</f>
        <v>9.628617173056332</v>
      </c>
      <c r="O129">
        <f>Demographics!U$3*((Demographics!U$2-Demographics!U134)/Demographics!U$4)^2</f>
        <v>51.15589025546274</v>
      </c>
      <c r="P129">
        <f>Demographics!V$3*((Demographics!V$2-Demographics!V134)/Demographics!V$4)^2</f>
        <v>307.2214722180925</v>
      </c>
      <c r="Q129">
        <f>Demographics!W$3*((Demographics!W$2-Demographics!W134)/Demographics!W$4)^2</f>
        <v>23.603677371860414</v>
      </c>
      <c r="R129">
        <f>Demographics!X$3*((Demographics!X$2-Demographics!X134)/Demographics!X$4)^2</f>
        <v>0.3600656547902284</v>
      </c>
      <c r="S129">
        <f>Demographics!Y$3*((Demographics!Y$2-Demographics!Y134)/Demographics!Y$4)^2</f>
        <v>3.47478775616226</v>
      </c>
      <c r="T129">
        <f>Demographics!Z$3*((Demographics!Z$2-Demographics!Z134)/Demographics!Z$4)^2</f>
        <v>55.599399294489274</v>
      </c>
      <c r="U129">
        <f>Demographics!AA$3*((Demographics!AA$2-Demographics!AA134)/Demographics!AA$4)^2</f>
        <v>0.33799422127404977</v>
      </c>
      <c r="V129">
        <f>Demographics!AB$3*((Demographics!AB$2-Demographics!AB134)/Demographics!AB$4)^2</f>
        <v>0.36808355207621</v>
      </c>
    </row>
    <row r="130" spans="1:22" ht="12.75">
      <c r="A130">
        <f>Demographics!G$3*((Demographics!G$2-Demographics!G135)/Demographics!G$4)^2</f>
        <v>1.1821157661801671</v>
      </c>
      <c r="B130">
        <f>Demographics!H$3*((Demographics!H$2-Demographics!H135)/Demographics!H$4)^2</f>
        <v>4.62020708675229</v>
      </c>
      <c r="C130">
        <f>Demographics!I$3*((Demographics!I$2-Demographics!I135)/Demographics!I$4)^2</f>
        <v>1.652921441019509</v>
      </c>
      <c r="D130">
        <f>Demographics!J$3*((Demographics!J$2-Demographics!J135)/Demographics!J$4)^2</f>
        <v>5.772989269145222</v>
      </c>
      <c r="E130">
        <f>Demographics!K$3*((Demographics!K$2-Demographics!K135)/Demographics!K$4)^2</f>
        <v>95.54419456110118</v>
      </c>
      <c r="F130">
        <f>Demographics!L$3*((Demographics!L$2-Demographics!L135)/Demographics!L$4)^2</f>
        <v>3.2807222732674504</v>
      </c>
      <c r="G130">
        <f>Demographics!M$3*((Demographics!M$2-Demographics!M135)/Demographics!M$4)^2</f>
        <v>0.00017110843257833524</v>
      </c>
      <c r="H130">
        <f>Demographics!N$3*((Demographics!N$2-Demographics!N135)/Demographics!N$4)^2</f>
        <v>0.024784303274848277</v>
      </c>
      <c r="I130">
        <f>Demographics!O$3*((Demographics!O$2-Demographics!O135)/Demographics!O$4)^2</f>
        <v>0.5079833912154983</v>
      </c>
      <c r="J130">
        <f>Demographics!P$3*((Demographics!P$2-Demographics!P135)/Demographics!P$4)^2</f>
        <v>15.597436123397353</v>
      </c>
      <c r="K130">
        <f>Demographics!Q$3*((Demographics!Q$2-Demographics!Q135)/Demographics!Q$4)^2</f>
        <v>5.253659420659045</v>
      </c>
      <c r="L130">
        <f>Demographics!R$3*((Demographics!R$2-Demographics!R135)/Demographics!R$4)^2</f>
        <v>2.7722157532606904</v>
      </c>
      <c r="M130">
        <f>Demographics!S$3*((Demographics!S$2-Demographics!S135)/Demographics!S$4)^2</f>
        <v>12.744287374319894</v>
      </c>
      <c r="N130">
        <f>Demographics!T$3*((Demographics!T$2-Demographics!T135)/Demographics!T$4)^2</f>
        <v>18.60174385787885</v>
      </c>
      <c r="O130">
        <f>Demographics!U$3*((Demographics!U$2-Demographics!U135)/Demographics!U$4)^2</f>
        <v>53.43091837427271</v>
      </c>
      <c r="P130">
        <f>Demographics!V$3*((Demographics!V$2-Demographics!V135)/Demographics!V$4)^2</f>
        <v>319.10016233959084</v>
      </c>
      <c r="Q130">
        <f>Demographics!W$3*((Demographics!W$2-Demographics!W135)/Demographics!W$4)^2</f>
        <v>24.83660012690292</v>
      </c>
      <c r="R130">
        <f>Demographics!X$3*((Demographics!X$2-Demographics!X135)/Demographics!X$4)^2</f>
        <v>9.363819334513241</v>
      </c>
      <c r="S130">
        <f>Demographics!Y$3*((Demographics!Y$2-Demographics!Y135)/Demographics!Y$4)^2</f>
        <v>34.59395897342142</v>
      </c>
      <c r="T130">
        <f>Demographics!Z$3*((Demographics!Z$2-Demographics!Z135)/Demographics!Z$4)^2</f>
        <v>40.77167957238166</v>
      </c>
      <c r="U130">
        <f>Demographics!AA$3*((Demographics!AA$2-Demographics!AA135)/Demographics!AA$4)^2</f>
        <v>108.36355914600222</v>
      </c>
      <c r="V130">
        <f>Demographics!AB$3*((Demographics!AB$2-Demographics!AB135)/Demographics!AB$4)^2</f>
        <v>0</v>
      </c>
    </row>
    <row r="131" spans="1:22" ht="12.75">
      <c r="A131">
        <f>Demographics!G$3*((Demographics!G$2-Demographics!G136)/Demographics!G$4)^2</f>
        <v>9.352045798679996E-05</v>
      </c>
      <c r="B131">
        <f>Demographics!H$3*((Demographics!H$2-Demographics!H136)/Demographics!H$4)^2</f>
        <v>37.87102884356516</v>
      </c>
      <c r="C131">
        <f>Demographics!I$3*((Demographics!I$2-Demographics!I136)/Demographics!I$4)^2</f>
        <v>24.985521511602915</v>
      </c>
      <c r="D131">
        <f>Demographics!J$3*((Demographics!J$2-Demographics!J136)/Demographics!J$4)^2</f>
        <v>27.533113391328605</v>
      </c>
      <c r="E131">
        <f>Demographics!K$3*((Demographics!K$2-Demographics!K136)/Demographics!K$4)^2</f>
        <v>115.94072707645913</v>
      </c>
      <c r="F131">
        <f>Demographics!L$3*((Demographics!L$2-Demographics!L136)/Demographics!L$4)^2</f>
        <v>32.07960256711238</v>
      </c>
      <c r="G131">
        <f>Demographics!M$3*((Demographics!M$2-Demographics!M136)/Demographics!M$4)^2</f>
        <v>56.39400284251072</v>
      </c>
      <c r="H131">
        <f>Demographics!N$3*((Demographics!N$2-Demographics!N136)/Demographics!N$4)^2</f>
        <v>11.773365024591389</v>
      </c>
      <c r="I131">
        <f>Demographics!O$3*((Demographics!O$2-Demographics!O136)/Demographics!O$4)^2</f>
        <v>0.10765573059137669</v>
      </c>
      <c r="J131">
        <f>Demographics!P$3*((Demographics!P$2-Demographics!P136)/Demographics!P$4)^2</f>
        <v>14.278867532994703</v>
      </c>
      <c r="K131">
        <f>Demographics!Q$3*((Demographics!Q$2-Demographics!Q136)/Demographics!Q$4)^2</f>
        <v>3.943606072136506</v>
      </c>
      <c r="L131">
        <f>Demographics!R$3*((Demographics!R$2-Demographics!R136)/Demographics!R$4)^2</f>
        <v>2.404998895725063</v>
      </c>
      <c r="M131">
        <f>Demographics!S$3*((Demographics!S$2-Demographics!S136)/Demographics!S$4)^2</f>
        <v>13.302650909975632</v>
      </c>
      <c r="N131">
        <f>Demographics!T$3*((Demographics!T$2-Demographics!T136)/Demographics!T$4)^2</f>
        <v>20.468669350257198</v>
      </c>
      <c r="O131">
        <f>Demographics!U$3*((Demographics!U$2-Demographics!U136)/Demographics!U$4)^2</f>
        <v>43.18911402468957</v>
      </c>
      <c r="P131">
        <f>Demographics!V$3*((Demographics!V$2-Demographics!V136)/Demographics!V$4)^2</f>
        <v>315.17492933241806</v>
      </c>
      <c r="Q131">
        <f>Demographics!W$3*((Demographics!W$2-Demographics!W136)/Demographics!W$4)^2</f>
        <v>23.812100963462942</v>
      </c>
      <c r="R131">
        <f>Demographics!X$3*((Demographics!X$2-Demographics!X136)/Demographics!X$4)^2</f>
        <v>3.2607284148898</v>
      </c>
      <c r="S131">
        <f>Demographics!Y$3*((Demographics!Y$2-Demographics!Y136)/Demographics!Y$4)^2</f>
        <v>2.015793741037055</v>
      </c>
      <c r="T131">
        <f>Demographics!Z$3*((Demographics!Z$2-Demographics!Z136)/Demographics!Z$4)^2</f>
        <v>111.80917455479448</v>
      </c>
      <c r="U131">
        <f>Demographics!AA$3*((Demographics!AA$2-Demographics!AA136)/Demographics!AA$4)^2</f>
        <v>109.2956624686719</v>
      </c>
      <c r="V131">
        <f>Demographics!AB$3*((Demographics!AB$2-Demographics!AB136)/Demographics!AB$4)^2</f>
        <v>3.925511921104991</v>
      </c>
    </row>
    <row r="132" spans="1:22" ht="12.75">
      <c r="A132">
        <f>Demographics!G$3*((Demographics!G$2-Demographics!G137)/Demographics!G$4)^2</f>
        <v>0.2514917801727154</v>
      </c>
      <c r="B132">
        <f>Demographics!H$3*((Demographics!H$2-Demographics!H137)/Demographics!H$4)^2</f>
        <v>2.000152174675713</v>
      </c>
      <c r="C132">
        <f>Demographics!I$3*((Demographics!I$2-Demographics!I137)/Demographics!I$4)^2</f>
        <v>0.012507061173244705</v>
      </c>
      <c r="D132">
        <f>Demographics!J$3*((Demographics!J$2-Demographics!J137)/Demographics!J$4)^2</f>
        <v>2.0703531129775437</v>
      </c>
      <c r="E132">
        <f>Demographics!K$3*((Demographics!K$2-Demographics!K137)/Demographics!K$4)^2</f>
        <v>31.34326357080426</v>
      </c>
      <c r="F132">
        <f>Demographics!L$3*((Demographics!L$2-Demographics!L137)/Demographics!L$4)^2</f>
        <v>0.15264811444492654</v>
      </c>
      <c r="G132">
        <f>Demographics!M$3*((Demographics!M$2-Demographics!M137)/Demographics!M$4)^2</f>
        <v>0.03590980157935447</v>
      </c>
      <c r="H132">
        <f>Demographics!N$3*((Demographics!N$2-Demographics!N137)/Demographics!N$4)^2</f>
        <v>0.04027099749580726</v>
      </c>
      <c r="I132">
        <f>Demographics!O$3*((Demographics!O$2-Demographics!O137)/Demographics!O$4)^2</f>
        <v>9.508687732142882</v>
      </c>
      <c r="J132">
        <f>Demographics!P$3*((Demographics!P$2-Demographics!P137)/Demographics!P$4)^2</f>
        <v>9.892122290304762</v>
      </c>
      <c r="K132">
        <f>Demographics!Q$3*((Demographics!Q$2-Demographics!Q137)/Demographics!Q$4)^2</f>
        <v>0.24012553226777414</v>
      </c>
      <c r="L132">
        <f>Demographics!R$3*((Demographics!R$2-Demographics!R137)/Demographics!R$4)^2</f>
        <v>0.22396669773980707</v>
      </c>
      <c r="M132">
        <f>Demographics!S$3*((Demographics!S$2-Demographics!S137)/Demographics!S$4)^2</f>
        <v>11.61405162050885</v>
      </c>
      <c r="N132">
        <f>Demographics!T$3*((Demographics!T$2-Demographics!T137)/Demographics!T$4)^2</f>
        <v>1.712253178387531</v>
      </c>
      <c r="O132">
        <f>Demographics!U$3*((Demographics!U$2-Demographics!U137)/Demographics!U$4)^2</f>
        <v>0.47476593996531763</v>
      </c>
      <c r="P132">
        <f>Demographics!V$3*((Demographics!V$2-Demographics!V137)/Demographics!V$4)^2</f>
        <v>202.81770508441272</v>
      </c>
      <c r="Q132">
        <f>Demographics!W$3*((Demographics!W$2-Demographics!W137)/Demographics!W$4)^2</f>
        <v>5.218348361522285</v>
      </c>
      <c r="R132">
        <f>Demographics!X$3*((Demographics!X$2-Demographics!X137)/Demographics!X$4)^2</f>
        <v>0.3764718099905</v>
      </c>
      <c r="S132">
        <f>Demographics!Y$3*((Demographics!Y$2-Demographics!Y137)/Demographics!Y$4)^2</f>
        <v>0.6838987867073468</v>
      </c>
      <c r="T132">
        <f>Demographics!Z$3*((Demographics!Z$2-Demographics!Z137)/Demographics!Z$4)^2</f>
        <v>0.2991095325745362</v>
      </c>
      <c r="U132">
        <f>Demographics!AA$3*((Demographics!AA$2-Demographics!AA137)/Demographics!AA$4)^2</f>
        <v>57.36919568584342</v>
      </c>
      <c r="V132">
        <f>Demographics!AB$3*((Demographics!AB$2-Demographics!AB137)/Demographics!AB$4)^2</f>
        <v>0</v>
      </c>
    </row>
    <row r="133" spans="1:22" ht="12.75">
      <c r="A133">
        <f>Demographics!G$3*((Demographics!G$2-Demographics!G138)/Demographics!G$4)^2</f>
        <v>0.018706000178135757</v>
      </c>
      <c r="B133">
        <f>Demographics!H$3*((Demographics!H$2-Demographics!H138)/Demographics!H$4)^2</f>
        <v>58.43030100296309</v>
      </c>
      <c r="C133">
        <f>Demographics!I$3*((Demographics!I$2-Demographics!I138)/Demographics!I$4)^2</f>
        <v>0.3591294573790904</v>
      </c>
      <c r="D133">
        <f>Demographics!J$3*((Demographics!J$2-Demographics!J138)/Demographics!J$4)^2</f>
        <v>35.93011204715858</v>
      </c>
      <c r="E133">
        <f>Demographics!K$3*((Demographics!K$2-Demographics!K138)/Demographics!K$4)^2</f>
        <v>115.38354338504087</v>
      </c>
      <c r="F133">
        <f>Demographics!L$3*((Demographics!L$2-Demographics!L138)/Demographics!L$4)^2</f>
        <v>55.277460717915226</v>
      </c>
      <c r="G133">
        <f>Demographics!M$3*((Demographics!M$2-Demographics!M138)/Demographics!M$4)^2</f>
        <v>104.66220504396105</v>
      </c>
      <c r="H133">
        <f>Demographics!N$3*((Demographics!N$2-Demographics!N138)/Demographics!N$4)^2</f>
        <v>14.080274651981512</v>
      </c>
      <c r="I133">
        <f>Demographics!O$3*((Demographics!O$2-Demographics!O138)/Demographics!O$4)^2</f>
        <v>4.955309385880505</v>
      </c>
      <c r="J133">
        <f>Demographics!P$3*((Demographics!P$2-Demographics!P138)/Demographics!P$4)^2</f>
        <v>21.535667443755226</v>
      </c>
      <c r="K133">
        <f>Demographics!Q$3*((Demographics!Q$2-Demographics!Q138)/Demographics!Q$4)^2</f>
        <v>5.8474116326663195</v>
      </c>
      <c r="L133">
        <f>Demographics!R$3*((Demographics!R$2-Demographics!R138)/Demographics!R$4)^2</f>
        <v>2.8888666614299625</v>
      </c>
      <c r="M133">
        <f>Demographics!S$3*((Demographics!S$2-Demographics!S138)/Demographics!S$4)^2</f>
        <v>13.357737505415342</v>
      </c>
      <c r="N133">
        <f>Demographics!T$3*((Demographics!T$2-Demographics!T138)/Demographics!T$4)^2</f>
        <v>21.8666045289813</v>
      </c>
      <c r="O133">
        <f>Demographics!U$3*((Demographics!U$2-Demographics!U138)/Demographics!U$4)^2</f>
        <v>54.39543356331694</v>
      </c>
      <c r="P133">
        <f>Demographics!V$3*((Demographics!V$2-Demographics!V138)/Demographics!V$4)^2</f>
        <v>320.35952667662406</v>
      </c>
      <c r="Q133">
        <f>Demographics!W$3*((Demographics!W$2-Demographics!W138)/Demographics!W$4)^2</f>
        <v>24.81800983069217</v>
      </c>
      <c r="R133">
        <f>Demographics!X$3*((Demographics!X$2-Demographics!X138)/Demographics!X$4)^2</f>
        <v>14.3323926953939</v>
      </c>
      <c r="S133">
        <f>Demographics!Y$3*((Demographics!Y$2-Demographics!Y138)/Demographics!Y$4)^2</f>
        <v>0.12227376352144226</v>
      </c>
      <c r="T133">
        <f>Demographics!Z$3*((Demographics!Z$2-Demographics!Z138)/Demographics!Z$4)^2</f>
        <v>91.40408826754519</v>
      </c>
      <c r="U133">
        <f>Demographics!AA$3*((Demographics!AA$2-Demographics!AA138)/Demographics!AA$4)^2</f>
        <v>106.34616642011387</v>
      </c>
      <c r="V133">
        <f>Demographics!AB$3*((Demographics!AB$2-Demographics!AB138)/Demographics!AB$4)^2</f>
        <v>51.23976346231297</v>
      </c>
    </row>
    <row r="134" spans="1:22" ht="12.75">
      <c r="A134">
        <f>Demographics!G$3*((Demographics!G$2-Demographics!G139)/Demographics!G$4)^2</f>
        <v>0.28732538422786286</v>
      </c>
      <c r="B134">
        <f>Demographics!H$3*((Demographics!H$2-Demographics!H139)/Demographics!H$4)^2</f>
        <v>11.08100749967199</v>
      </c>
      <c r="C134">
        <f>Demographics!I$3*((Demographics!I$2-Demographics!I139)/Demographics!I$4)^2</f>
        <v>7.852914238463825</v>
      </c>
      <c r="D134">
        <f>Demographics!J$3*((Demographics!J$2-Demographics!J139)/Demographics!J$4)^2</f>
        <v>18.474353343412744</v>
      </c>
      <c r="E134">
        <f>Demographics!K$3*((Demographics!K$2-Demographics!K139)/Demographics!K$4)^2</f>
        <v>98.34784768201405</v>
      </c>
      <c r="F134">
        <f>Demographics!L$3*((Demographics!L$2-Demographics!L139)/Demographics!L$4)^2</f>
        <v>22.297233788961798</v>
      </c>
      <c r="G134">
        <f>Demographics!M$3*((Demographics!M$2-Demographics!M139)/Demographics!M$4)^2</f>
        <v>43.28164038537774</v>
      </c>
      <c r="H134">
        <f>Demographics!N$3*((Demographics!N$2-Demographics!N139)/Demographics!N$4)^2</f>
        <v>5.0062448367563706</v>
      </c>
      <c r="I134">
        <f>Demographics!O$3*((Demographics!O$2-Demographics!O139)/Demographics!O$4)^2</f>
        <v>2.2392557333561944</v>
      </c>
      <c r="J134">
        <f>Demographics!P$3*((Demographics!P$2-Demographics!P139)/Demographics!P$4)^2</f>
        <v>10.356202452939836</v>
      </c>
      <c r="K134">
        <f>Demographics!Q$3*((Demographics!Q$2-Demographics!Q139)/Demographics!Q$4)^2</f>
        <v>1.924824303083097</v>
      </c>
      <c r="L134">
        <f>Demographics!R$3*((Demographics!R$2-Demographics!R139)/Demographics!R$4)^2</f>
        <v>1.4112074893519113</v>
      </c>
      <c r="M134">
        <f>Demographics!S$3*((Demographics!S$2-Demographics!S139)/Demographics!S$4)^2</f>
        <v>13.16650578649604</v>
      </c>
      <c r="N134">
        <f>Demographics!T$3*((Demographics!T$2-Demographics!T139)/Demographics!T$4)^2</f>
        <v>18.04593250836978</v>
      </c>
      <c r="O134">
        <f>Demographics!U$3*((Demographics!U$2-Demographics!U139)/Demographics!U$4)^2</f>
        <v>42.83054277574729</v>
      </c>
      <c r="P134">
        <f>Demographics!V$3*((Demographics!V$2-Demographics!V139)/Demographics!V$4)^2</f>
        <v>299.1878178120251</v>
      </c>
      <c r="Q134">
        <f>Demographics!W$3*((Demographics!W$2-Demographics!W139)/Demographics!W$4)^2</f>
        <v>23.31720807482959</v>
      </c>
      <c r="R134">
        <f>Demographics!X$3*((Demographics!X$2-Demographics!X139)/Demographics!X$4)^2</f>
        <v>0.0011146003848446324</v>
      </c>
      <c r="S134">
        <f>Demographics!Y$3*((Demographics!Y$2-Demographics!Y139)/Demographics!Y$4)^2</f>
        <v>0.3908703487157052</v>
      </c>
      <c r="T134">
        <f>Demographics!Z$3*((Demographics!Z$2-Demographics!Z139)/Demographics!Z$4)^2</f>
        <v>52.69432855943556</v>
      </c>
      <c r="U134">
        <f>Demographics!AA$3*((Demographics!AA$2-Demographics!AA139)/Demographics!AA$4)^2</f>
        <v>49.86348087880112</v>
      </c>
      <c r="V134">
        <f>Demographics!AB$3*((Demographics!AB$2-Demographics!AB139)/Demographics!AB$4)^2</f>
        <v>1.7188133065766087</v>
      </c>
    </row>
    <row r="135" spans="1:22" ht="12.75">
      <c r="A135">
        <f>Demographics!G$3*((Demographics!G$2-Demographics!G140)/Demographics!G$4)^2</f>
        <v>2.0012919949789802</v>
      </c>
      <c r="B135">
        <f>Demographics!H$3*((Demographics!H$2-Demographics!H140)/Demographics!H$4)^2</f>
        <v>65.26446792778422</v>
      </c>
      <c r="C135">
        <f>Demographics!I$3*((Demographics!I$2-Demographics!I140)/Demographics!I$4)^2</f>
        <v>48.83064228375092</v>
      </c>
      <c r="D135">
        <f>Demographics!J$3*((Demographics!J$2-Demographics!J140)/Demographics!J$4)^2</f>
        <v>58.50219091711074</v>
      </c>
      <c r="E135">
        <f>Demographics!K$3*((Demographics!K$2-Demographics!K140)/Demographics!K$4)^2</f>
        <v>127.02039635549752</v>
      </c>
      <c r="F135">
        <f>Demographics!L$3*((Demographics!L$2-Demographics!L140)/Demographics!L$4)^2</f>
        <v>61.04717159058943</v>
      </c>
      <c r="G135">
        <f>Demographics!M$3*((Demographics!M$2-Demographics!M140)/Demographics!M$4)^2</f>
        <v>77.03926063505892</v>
      </c>
      <c r="H135">
        <f>Demographics!N$3*((Demographics!N$2-Demographics!N140)/Demographics!N$4)^2</f>
        <v>33.26527664988356</v>
      </c>
      <c r="I135">
        <f>Demographics!O$3*((Demographics!O$2-Demographics!O140)/Demographics!O$4)^2</f>
        <v>14.796408190443897</v>
      </c>
      <c r="J135">
        <f>Demographics!P$3*((Demographics!P$2-Demographics!P140)/Demographics!P$4)^2</f>
        <v>17.60607387614536</v>
      </c>
      <c r="K135">
        <f>Demographics!Q$3*((Demographics!Q$2-Demographics!Q140)/Demographics!Q$4)^2</f>
        <v>4.852018978376719</v>
      </c>
      <c r="L135">
        <f>Demographics!R$3*((Demographics!R$2-Demographics!R140)/Demographics!R$4)^2</f>
        <v>2.6738352715992373</v>
      </c>
      <c r="M135">
        <f>Demographics!S$3*((Demographics!S$2-Demographics!S140)/Demographics!S$4)^2</f>
        <v>12.914138021861428</v>
      </c>
      <c r="N135">
        <f>Demographics!T$3*((Demographics!T$2-Demographics!T140)/Demographics!T$4)^2</f>
        <v>20.232359058162302</v>
      </c>
      <c r="O135">
        <f>Demographics!U$3*((Demographics!U$2-Demographics!U140)/Demographics!U$4)^2</f>
        <v>51.11376875380499</v>
      </c>
      <c r="P135">
        <f>Demographics!V$3*((Demographics!V$2-Demographics!V140)/Demographics!V$4)^2</f>
        <v>316.99376864741066</v>
      </c>
      <c r="Q135">
        <f>Demographics!W$3*((Demographics!W$2-Demographics!W140)/Demographics!W$4)^2</f>
        <v>24.1192129350773</v>
      </c>
      <c r="R135">
        <f>Demographics!X$3*((Demographics!X$2-Demographics!X140)/Demographics!X$4)^2</f>
        <v>40.066433983566185</v>
      </c>
      <c r="S135">
        <f>Demographics!Y$3*((Demographics!Y$2-Demographics!Y140)/Demographics!Y$4)^2</f>
        <v>1.1537152058440545</v>
      </c>
      <c r="T135">
        <f>Demographics!Z$3*((Demographics!Z$2-Demographics!Z140)/Demographics!Z$4)^2</f>
        <v>139.13935222773688</v>
      </c>
      <c r="U135">
        <f>Demographics!AA$3*((Demographics!AA$2-Demographics!AA140)/Demographics!AA$4)^2</f>
        <v>122.43079528405052</v>
      </c>
      <c r="V135">
        <f>Demographics!AB$3*((Demographics!AB$2-Demographics!AB140)/Demographics!AB$4)^2</f>
        <v>7.79374393605282</v>
      </c>
    </row>
    <row r="136" spans="1:22" ht="12.75">
      <c r="A136">
        <f>Demographics!G$3*((Demographics!G$2-Demographics!G141)/Demographics!G$4)^2</f>
        <v>0.40035153773762766</v>
      </c>
      <c r="B136">
        <f>Demographics!H$3*((Demographics!H$2-Demographics!H141)/Demographics!H$4)^2</f>
        <v>36.464419950406054</v>
      </c>
      <c r="C136">
        <f>Demographics!I$3*((Demographics!I$2-Demographics!I141)/Demographics!I$4)^2</f>
        <v>52.78838072103316</v>
      </c>
      <c r="D136">
        <f>Demographics!J$3*((Demographics!J$2-Demographics!J141)/Demographics!J$4)^2</f>
        <v>33.76833418652291</v>
      </c>
      <c r="E136">
        <f>Demographics!K$3*((Demographics!K$2-Demographics!K141)/Demographics!K$4)^2</f>
        <v>122.67790868786697</v>
      </c>
      <c r="F136">
        <f>Demographics!L$3*((Demographics!L$2-Demographics!L141)/Demographics!L$4)^2</f>
        <v>48.96233374425982</v>
      </c>
      <c r="G136">
        <f>Demographics!M$3*((Demographics!M$2-Demographics!M141)/Demographics!M$4)^2</f>
        <v>57.30243270060144</v>
      </c>
      <c r="H136">
        <f>Demographics!N$3*((Demographics!N$2-Demographics!N141)/Demographics!N$4)^2</f>
        <v>21.619000000321936</v>
      </c>
      <c r="I136">
        <f>Demographics!O$3*((Demographics!O$2-Demographics!O141)/Demographics!O$4)^2</f>
        <v>6.230137458832575</v>
      </c>
      <c r="J136">
        <f>Demographics!P$3*((Demographics!P$2-Demographics!P141)/Demographics!P$4)^2</f>
        <v>18.967195155612554</v>
      </c>
      <c r="K136">
        <f>Demographics!Q$3*((Demographics!Q$2-Demographics!Q141)/Demographics!Q$4)^2</f>
        <v>5.445949947368038</v>
      </c>
      <c r="L136">
        <f>Demographics!R$3*((Demographics!R$2-Demographics!R141)/Demographics!R$4)^2</f>
        <v>2.846226499286869</v>
      </c>
      <c r="M136">
        <f>Demographics!S$3*((Demographics!S$2-Demographics!S141)/Demographics!S$4)^2</f>
        <v>12.666580727283026</v>
      </c>
      <c r="N136">
        <f>Demographics!T$3*((Demographics!T$2-Demographics!T141)/Demographics!T$4)^2</f>
        <v>21.617514028809925</v>
      </c>
      <c r="O136">
        <f>Demographics!U$3*((Demographics!U$2-Demographics!U141)/Demographics!U$4)^2</f>
        <v>54.16325223889582</v>
      </c>
      <c r="P136">
        <f>Demographics!V$3*((Demographics!V$2-Demographics!V141)/Demographics!V$4)^2</f>
        <v>317.060743404917</v>
      </c>
      <c r="Q136">
        <f>Demographics!W$3*((Demographics!W$2-Demographics!W141)/Demographics!W$4)^2</f>
        <v>24.78915452636855</v>
      </c>
      <c r="R136">
        <f>Demographics!X$3*((Demographics!X$2-Demographics!X141)/Demographics!X$4)^2</f>
        <v>23.543496620514585</v>
      </c>
      <c r="S136">
        <f>Demographics!Y$3*((Demographics!Y$2-Demographics!Y141)/Demographics!Y$4)^2</f>
        <v>0.20245024035253306</v>
      </c>
      <c r="T136">
        <f>Demographics!Z$3*((Demographics!Z$2-Demographics!Z141)/Demographics!Z$4)^2</f>
        <v>104.78672462158536</v>
      </c>
      <c r="U136">
        <f>Demographics!AA$3*((Demographics!AA$2-Demographics!AA141)/Demographics!AA$4)^2</f>
        <v>118.14101299799488</v>
      </c>
      <c r="V136">
        <f>Demographics!AB$3*((Demographics!AB$2-Demographics!AB141)/Demographics!AB$4)^2</f>
        <v>6.7176088204744095</v>
      </c>
    </row>
    <row r="137" spans="1:22" ht="12.75">
      <c r="A137">
        <f>Demographics!G$3*((Demographics!G$2-Demographics!G142)/Demographics!G$4)^2</f>
        <v>0.769587483096503</v>
      </c>
      <c r="B137">
        <f>Demographics!H$3*((Demographics!H$2-Demographics!H142)/Demographics!H$4)^2</f>
        <v>43.635414613797096</v>
      </c>
      <c r="C137">
        <f>Demographics!I$3*((Demographics!I$2-Demographics!I142)/Demographics!I$4)^2</f>
        <v>3.4668636501643477</v>
      </c>
      <c r="D137">
        <f>Demographics!J$3*((Demographics!J$2-Demographics!J142)/Demographics!J$4)^2</f>
        <v>19.832198850041124</v>
      </c>
      <c r="E137">
        <f>Demographics!K$3*((Demographics!K$2-Demographics!K142)/Demographics!K$4)^2</f>
        <v>100.19259856509242</v>
      </c>
      <c r="F137">
        <f>Demographics!L$3*((Demographics!L$2-Demographics!L142)/Demographics!L$4)^2</f>
        <v>43.0497354468063</v>
      </c>
      <c r="G137">
        <f>Demographics!M$3*((Demographics!M$2-Demographics!M142)/Demographics!M$4)^2</f>
        <v>65.65580953533055</v>
      </c>
      <c r="H137">
        <f>Demographics!N$3*((Demographics!N$2-Demographics!N142)/Demographics!N$4)^2</f>
        <v>5.6099849792379155</v>
      </c>
      <c r="I137">
        <f>Demographics!O$3*((Demographics!O$2-Demographics!O142)/Demographics!O$4)^2</f>
        <v>1.7822051491910256</v>
      </c>
      <c r="J137">
        <f>Demographics!P$3*((Demographics!P$2-Demographics!P142)/Demographics!P$4)^2</f>
        <v>20.114430363051177</v>
      </c>
      <c r="K137">
        <f>Demographics!Q$3*((Demographics!Q$2-Demographics!Q142)/Demographics!Q$4)^2</f>
        <v>6.1260311349228465</v>
      </c>
      <c r="L137">
        <f>Demographics!R$3*((Demographics!R$2-Demographics!R142)/Demographics!R$4)^2</f>
        <v>2.958090904358705</v>
      </c>
      <c r="M137">
        <f>Demographics!S$3*((Demographics!S$2-Demographics!S142)/Demographics!S$4)^2</f>
        <v>13.458514993673827</v>
      </c>
      <c r="N137">
        <f>Demographics!T$3*((Demographics!T$2-Demographics!T142)/Demographics!T$4)^2</f>
        <v>23.034837589054117</v>
      </c>
      <c r="O137">
        <f>Demographics!U$3*((Demographics!U$2-Demographics!U142)/Demographics!U$4)^2</f>
        <v>53.78318275750629</v>
      </c>
      <c r="P137">
        <f>Demographics!V$3*((Demographics!V$2-Demographics!V142)/Demographics!V$4)^2</f>
        <v>322.19234617361917</v>
      </c>
      <c r="Q137">
        <f>Demographics!W$3*((Demographics!W$2-Demographics!W142)/Demographics!W$4)^2</f>
        <v>25.348885934576032</v>
      </c>
      <c r="R137">
        <f>Demographics!X$3*((Demographics!X$2-Demographics!X142)/Demographics!X$4)^2</f>
        <v>5.532964503860056</v>
      </c>
      <c r="S137">
        <f>Demographics!Y$3*((Demographics!Y$2-Demographics!Y142)/Demographics!Y$4)^2</f>
        <v>2.9727787589412813</v>
      </c>
      <c r="T137">
        <f>Demographics!Z$3*((Demographics!Z$2-Demographics!Z142)/Demographics!Z$4)^2</f>
        <v>88.56024909154104</v>
      </c>
      <c r="U137">
        <f>Demographics!AA$3*((Demographics!AA$2-Demographics!AA142)/Demographics!AA$4)^2</f>
        <v>114.36541665768004</v>
      </c>
      <c r="V137">
        <f>Demographics!AB$3*((Demographics!AB$2-Demographics!AB142)/Demographics!AB$4)^2</f>
        <v>49.427846061216826</v>
      </c>
    </row>
    <row r="138" spans="1:22" ht="12.75">
      <c r="A138">
        <f>Demographics!G$3*((Demographics!G$2-Demographics!G143)/Demographics!G$4)^2</f>
        <v>0.0833687168432966</v>
      </c>
      <c r="B138">
        <f>Demographics!H$3*((Demographics!H$2-Demographics!H143)/Demographics!H$4)^2</f>
        <v>33.135897664583844</v>
      </c>
      <c r="C138">
        <f>Demographics!I$3*((Demographics!I$2-Demographics!I143)/Demographics!I$4)^2</f>
        <v>11.701677763318783</v>
      </c>
      <c r="D138">
        <f>Demographics!J$3*((Demographics!J$2-Demographics!J143)/Demographics!J$4)^2</f>
        <v>23.56862442157272</v>
      </c>
      <c r="E138">
        <f>Demographics!K$3*((Demographics!K$2-Demographics!K143)/Demographics!K$4)^2</f>
        <v>127.39441455442488</v>
      </c>
      <c r="F138">
        <f>Demographics!L$3*((Demographics!L$2-Demographics!L143)/Demographics!L$4)^2</f>
        <v>31.083473767519866</v>
      </c>
      <c r="G138">
        <f>Demographics!M$3*((Demographics!M$2-Demographics!M143)/Demographics!M$4)^2</f>
        <v>65.24159929025454</v>
      </c>
      <c r="H138">
        <f>Demographics!N$3*((Demographics!N$2-Demographics!N143)/Demographics!N$4)^2</f>
        <v>5.430180584254095</v>
      </c>
      <c r="I138">
        <f>Demographics!O$3*((Demographics!O$2-Demographics!O143)/Demographics!O$4)^2</f>
        <v>0.1789745562507401</v>
      </c>
      <c r="J138">
        <f>Demographics!P$3*((Demographics!P$2-Demographics!P143)/Demographics!P$4)^2</f>
        <v>24.13926109188167</v>
      </c>
      <c r="K138">
        <f>Demographics!Q$3*((Demographics!Q$2-Demographics!Q143)/Demographics!Q$4)^2</f>
        <v>6.058618522176294</v>
      </c>
      <c r="L138">
        <f>Demographics!R$3*((Demographics!R$2-Demographics!R143)/Demographics!R$4)^2</f>
        <v>2.8988867245744045</v>
      </c>
      <c r="M138">
        <f>Demographics!S$3*((Demographics!S$2-Demographics!S143)/Demographics!S$4)^2</f>
        <v>13.166423491854497</v>
      </c>
      <c r="N138">
        <f>Demographics!T$3*((Demographics!T$2-Demographics!T143)/Demographics!T$4)^2</f>
        <v>22.721683199140948</v>
      </c>
      <c r="O138">
        <f>Demographics!U$3*((Demographics!U$2-Demographics!U143)/Demographics!U$4)^2</f>
        <v>55.4005427347069</v>
      </c>
      <c r="P138">
        <f>Demographics!V$3*((Demographics!V$2-Demographics!V143)/Demographics!V$4)^2</f>
        <v>321.3646007691519</v>
      </c>
      <c r="Q138">
        <f>Demographics!W$3*((Demographics!W$2-Demographics!W143)/Demographics!W$4)^2</f>
        <v>25.531064486852753</v>
      </c>
      <c r="R138">
        <f>Demographics!X$3*((Demographics!X$2-Demographics!X143)/Demographics!X$4)^2</f>
        <v>4.560058829357092</v>
      </c>
      <c r="S138">
        <f>Demographics!Y$3*((Demographics!Y$2-Demographics!Y143)/Demographics!Y$4)^2</f>
        <v>1.2434706702092382</v>
      </c>
      <c r="T138">
        <f>Demographics!Z$3*((Demographics!Z$2-Demographics!Z143)/Demographics!Z$4)^2</f>
        <v>104.40265774741555</v>
      </c>
      <c r="U138">
        <f>Demographics!AA$3*((Demographics!AA$2-Demographics!AA143)/Demographics!AA$4)^2</f>
        <v>141.71378827230285</v>
      </c>
      <c r="V138">
        <f>Demographics!AB$3*((Demographics!AB$2-Demographics!AB143)/Demographics!AB$4)^2</f>
        <v>32.06430400238703</v>
      </c>
    </row>
    <row r="139" spans="1:22" ht="12.75">
      <c r="A139">
        <f>Demographics!G$3*((Demographics!G$2-Demographics!G144)/Demographics!G$4)^2</f>
        <v>0.14963273277888484</v>
      </c>
      <c r="B139">
        <f>Demographics!H$3*((Demographics!H$2-Demographics!H144)/Demographics!H$4)^2</f>
        <v>54.043204123085246</v>
      </c>
      <c r="C139">
        <f>Demographics!I$3*((Demographics!I$2-Demographics!I144)/Demographics!I$4)^2</f>
        <v>0.026253244874942176</v>
      </c>
      <c r="D139">
        <f>Demographics!J$3*((Demographics!J$2-Demographics!J144)/Demographics!J$4)^2</f>
        <v>35.63208657139229</v>
      </c>
      <c r="E139">
        <f>Demographics!K$3*((Demographics!K$2-Demographics!K144)/Demographics!K$4)^2</f>
        <v>115.28836709881453</v>
      </c>
      <c r="F139">
        <f>Demographics!L$3*((Demographics!L$2-Demographics!L144)/Demographics!L$4)^2</f>
        <v>54.11002318367923</v>
      </c>
      <c r="G139">
        <f>Demographics!M$3*((Demographics!M$2-Demographics!M144)/Demographics!M$4)^2</f>
        <v>107.77808124390658</v>
      </c>
      <c r="H139">
        <f>Demographics!N$3*((Demographics!N$2-Demographics!N144)/Demographics!N$4)^2</f>
        <v>22.812343575843816</v>
      </c>
      <c r="I139">
        <f>Demographics!O$3*((Demographics!O$2-Demographics!O144)/Demographics!O$4)^2</f>
        <v>11.737246731624927</v>
      </c>
      <c r="J139">
        <f>Demographics!P$3*((Demographics!P$2-Demographics!P144)/Demographics!P$4)^2</f>
        <v>13.426543254443216</v>
      </c>
      <c r="K139">
        <f>Demographics!Q$3*((Demographics!Q$2-Demographics!Q144)/Demographics!Q$4)^2</f>
        <v>3.8346519476064107</v>
      </c>
      <c r="L139">
        <f>Demographics!R$3*((Demographics!R$2-Demographics!R144)/Demographics!R$4)^2</f>
        <v>2.771116612734858</v>
      </c>
      <c r="M139">
        <f>Demographics!S$3*((Demographics!S$2-Demographics!S144)/Demographics!S$4)^2</f>
        <v>12.755775382576774</v>
      </c>
      <c r="N139">
        <f>Demographics!T$3*((Demographics!T$2-Demographics!T144)/Demographics!T$4)^2</f>
        <v>18.590542404341143</v>
      </c>
      <c r="O139">
        <f>Demographics!U$3*((Demographics!U$2-Demographics!U144)/Demographics!U$4)^2</f>
        <v>42.02263588304017</v>
      </c>
      <c r="P139">
        <f>Demographics!V$3*((Demographics!V$2-Demographics!V144)/Demographics!V$4)^2</f>
        <v>309.9371907299591</v>
      </c>
      <c r="Q139">
        <f>Demographics!W$3*((Demographics!W$2-Demographics!W144)/Demographics!W$4)^2</f>
        <v>22.316845435719863</v>
      </c>
      <c r="R139">
        <f>Demographics!X$3*((Demographics!X$2-Demographics!X144)/Demographics!X$4)^2</f>
        <v>26.68513844475179</v>
      </c>
      <c r="S139">
        <f>Demographics!Y$3*((Demographics!Y$2-Demographics!Y144)/Demographics!Y$4)^2</f>
        <v>2.0742450254196765</v>
      </c>
      <c r="T139">
        <f>Demographics!Z$3*((Demographics!Z$2-Demographics!Z144)/Demographics!Z$4)^2</f>
        <v>93.4344813475488</v>
      </c>
      <c r="U139">
        <f>Demographics!AA$3*((Demographics!AA$2-Demographics!AA144)/Demographics!AA$4)^2</f>
        <v>103.1203461886986</v>
      </c>
      <c r="V139">
        <f>Demographics!AB$3*((Demographics!AB$2-Demographics!AB144)/Demographics!AB$4)^2</f>
        <v>14.112032619748616</v>
      </c>
    </row>
    <row r="140" spans="1:22" ht="12.75">
      <c r="A140">
        <f>Demographics!G$3*((Demographics!G$2-Demographics!G145)/Demographics!G$4)^2</f>
        <v>3.7461642542235687</v>
      </c>
      <c r="B140">
        <f>Demographics!H$3*((Demographics!H$2-Demographics!H145)/Demographics!H$4)^2</f>
        <v>60.371669063158656</v>
      </c>
      <c r="C140">
        <f>Demographics!I$3*((Demographics!I$2-Demographics!I145)/Demographics!I$4)^2</f>
        <v>23.82885873391369</v>
      </c>
      <c r="D140">
        <f>Demographics!J$3*((Demographics!J$2-Demographics!J145)/Demographics!J$4)^2</f>
        <v>32.710899650764375</v>
      </c>
      <c r="E140">
        <f>Demographics!K$3*((Demographics!K$2-Demographics!K145)/Demographics!K$4)^2</f>
        <v>95.01119020340603</v>
      </c>
      <c r="F140">
        <f>Demographics!L$3*((Demographics!L$2-Demographics!L145)/Demographics!L$4)^2</f>
        <v>48.98624179829889</v>
      </c>
      <c r="G140">
        <f>Demographics!M$3*((Demographics!M$2-Demographics!M145)/Demographics!M$4)^2</f>
        <v>97.32399183772361</v>
      </c>
      <c r="H140">
        <f>Demographics!N$3*((Demographics!N$2-Demographics!N145)/Demographics!N$4)^2</f>
        <v>37.265577910318235</v>
      </c>
      <c r="I140">
        <f>Demographics!O$3*((Demographics!O$2-Demographics!O145)/Demographics!O$4)^2</f>
        <v>23.964856915258736</v>
      </c>
      <c r="J140">
        <f>Demographics!P$3*((Demographics!P$2-Demographics!P145)/Demographics!P$4)^2</f>
        <v>5.439605031915658</v>
      </c>
      <c r="K140">
        <f>Demographics!Q$3*((Demographics!Q$2-Demographics!Q145)/Demographics!Q$4)^2</f>
        <v>0.8306866188783734</v>
      </c>
      <c r="L140">
        <f>Demographics!R$3*((Demographics!R$2-Demographics!R145)/Demographics!R$4)^2</f>
        <v>1.6531099176328679</v>
      </c>
      <c r="M140">
        <f>Demographics!S$3*((Demographics!S$2-Demographics!S145)/Demographics!S$4)^2</f>
        <v>10.660434353100054</v>
      </c>
      <c r="N140">
        <f>Demographics!T$3*((Demographics!T$2-Demographics!T145)/Demographics!T$4)^2</f>
        <v>5.215839097981735</v>
      </c>
      <c r="O140">
        <f>Demographics!U$3*((Demographics!U$2-Demographics!U145)/Demographics!U$4)^2</f>
        <v>29.494528001252185</v>
      </c>
      <c r="P140">
        <f>Demographics!V$3*((Demographics!V$2-Demographics!V145)/Demographics!V$4)^2</f>
        <v>254.424150934217</v>
      </c>
      <c r="Q140">
        <f>Demographics!W$3*((Demographics!W$2-Demographics!W145)/Demographics!W$4)^2</f>
        <v>18.59115701938036</v>
      </c>
      <c r="R140">
        <f>Demographics!X$3*((Demographics!X$2-Demographics!X145)/Demographics!X$4)^2</f>
        <v>41.44593948755962</v>
      </c>
      <c r="S140">
        <f>Demographics!Y$3*((Demographics!Y$2-Demographics!Y145)/Demographics!Y$4)^2</f>
        <v>9.528260647106723</v>
      </c>
      <c r="T140">
        <f>Demographics!Z$3*((Demographics!Z$2-Demographics!Z145)/Demographics!Z$4)^2</f>
        <v>73.61296874728862</v>
      </c>
      <c r="U140">
        <f>Demographics!AA$3*((Demographics!AA$2-Demographics!AA145)/Demographics!AA$4)^2</f>
        <v>73.54911534041237</v>
      </c>
      <c r="V140">
        <f>Demographics!AB$3*((Demographics!AB$2-Demographics!AB145)/Demographics!AB$4)^2</f>
        <v>1.625675203936059</v>
      </c>
    </row>
    <row r="141" spans="1:22" ht="12.75">
      <c r="A141">
        <f>Demographics!G$3*((Demographics!G$2-Demographics!G146)/Demographics!G$4)^2</f>
        <v>0.6071119102810218</v>
      </c>
      <c r="B141">
        <f>Demographics!H$3*((Demographics!H$2-Demographics!H146)/Demographics!H$4)^2</f>
        <v>15.349869497701292</v>
      </c>
      <c r="C141">
        <f>Demographics!I$3*((Demographics!I$2-Demographics!I146)/Demographics!I$4)^2</f>
        <v>0.3310449854636008</v>
      </c>
      <c r="D141">
        <f>Demographics!J$3*((Demographics!J$2-Demographics!J146)/Demographics!J$4)^2</f>
        <v>10.893081648463223</v>
      </c>
      <c r="E141">
        <f>Demographics!K$3*((Demographics!K$2-Demographics!K146)/Demographics!K$4)^2</f>
        <v>96.24252831662443</v>
      </c>
      <c r="F141">
        <f>Demographics!L$3*((Demographics!L$2-Demographics!L146)/Demographics!L$4)^2</f>
        <v>22.208093843938972</v>
      </c>
      <c r="G141">
        <f>Demographics!M$3*((Demographics!M$2-Demographics!M146)/Demographics!M$4)^2</f>
        <v>25.712853830795424</v>
      </c>
      <c r="H141">
        <f>Demographics!N$3*((Demographics!N$2-Demographics!N146)/Demographics!N$4)^2</f>
        <v>5.001732282019761</v>
      </c>
      <c r="I141">
        <f>Demographics!O$3*((Demographics!O$2-Demographics!O146)/Demographics!O$4)^2</f>
        <v>1.1313736998303576</v>
      </c>
      <c r="J141">
        <f>Demographics!P$3*((Demographics!P$2-Demographics!P146)/Demographics!P$4)^2</f>
        <v>15.575736582193173</v>
      </c>
      <c r="K141">
        <f>Demographics!Q$3*((Demographics!Q$2-Demographics!Q146)/Demographics!Q$4)^2</f>
        <v>5.63454465155944</v>
      </c>
      <c r="L141">
        <f>Demographics!R$3*((Demographics!R$2-Demographics!R146)/Demographics!R$4)^2</f>
        <v>2.90621158018594</v>
      </c>
      <c r="M141">
        <f>Demographics!S$3*((Demographics!S$2-Demographics!S146)/Demographics!S$4)^2</f>
        <v>13.182585998345171</v>
      </c>
      <c r="N141">
        <f>Demographics!T$3*((Demographics!T$2-Demographics!T146)/Demographics!T$4)^2</f>
        <v>18.834209983525497</v>
      </c>
      <c r="O141">
        <f>Demographics!U$3*((Demographics!U$2-Demographics!U146)/Demographics!U$4)^2</f>
        <v>53.23404966318515</v>
      </c>
      <c r="P141">
        <f>Demographics!V$3*((Demographics!V$2-Demographics!V146)/Demographics!V$4)^2</f>
        <v>320.2205021651122</v>
      </c>
      <c r="Q141">
        <f>Demographics!W$3*((Demographics!W$2-Demographics!W146)/Demographics!W$4)^2</f>
        <v>24.912942447721566</v>
      </c>
      <c r="R141">
        <f>Demographics!X$3*((Demographics!X$2-Demographics!X146)/Demographics!X$4)^2</f>
        <v>1.0194985552941929</v>
      </c>
      <c r="S141">
        <f>Demographics!Y$3*((Demographics!Y$2-Demographics!Y146)/Demographics!Y$4)^2</f>
        <v>8.502018251369472</v>
      </c>
      <c r="T141">
        <f>Demographics!Z$3*((Demographics!Z$2-Demographics!Z146)/Demographics!Z$4)^2</f>
        <v>99.02043079951052</v>
      </c>
      <c r="U141">
        <f>Demographics!AA$3*((Demographics!AA$2-Demographics!AA146)/Demographics!AA$4)^2</f>
        <v>115.94920732337577</v>
      </c>
      <c r="V141">
        <f>Demographics!AB$3*((Demographics!AB$2-Demographics!AB146)/Demographics!AB$4)^2</f>
        <v>7.282863579869258</v>
      </c>
    </row>
    <row r="142" spans="1:22" ht="12.75">
      <c r="A142">
        <f>Demographics!G$3*((Demographics!G$2-Demographics!G147)/Demographics!G$4)^2</f>
        <v>0.06252701477766617</v>
      </c>
      <c r="B142">
        <f>Demographics!H$3*((Demographics!H$2-Demographics!H147)/Demographics!H$4)^2</f>
        <v>72.22807038090072</v>
      </c>
      <c r="C142">
        <f>Demographics!I$3*((Demographics!I$2-Demographics!I147)/Demographics!I$4)^2</f>
        <v>8.684989418977148</v>
      </c>
      <c r="D142">
        <f>Demographics!J$3*((Demographics!J$2-Demographics!J147)/Demographics!J$4)^2</f>
        <v>31.42335748003793</v>
      </c>
      <c r="E142">
        <f>Demographics!K$3*((Demographics!K$2-Demographics!K147)/Demographics!K$4)^2</f>
        <v>114.93361363377602</v>
      </c>
      <c r="F142">
        <f>Demographics!L$3*((Demographics!L$2-Demographics!L147)/Demographics!L$4)^2</f>
        <v>38.44800120065959</v>
      </c>
      <c r="G142">
        <f>Demographics!M$3*((Demographics!M$2-Demographics!M147)/Demographics!M$4)^2</f>
        <v>61.401818092546854</v>
      </c>
      <c r="H142">
        <f>Demographics!N$3*((Demographics!N$2-Demographics!N147)/Demographics!N$4)^2</f>
        <v>7.172202436755785</v>
      </c>
      <c r="I142">
        <f>Demographics!O$3*((Demographics!O$2-Demographics!O147)/Demographics!O$4)^2</f>
        <v>0.07021846914486264</v>
      </c>
      <c r="J142">
        <f>Demographics!P$3*((Demographics!P$2-Demographics!P147)/Demographics!P$4)^2</f>
        <v>19.63697607207451</v>
      </c>
      <c r="K142">
        <f>Demographics!Q$3*((Demographics!Q$2-Demographics!Q147)/Demographics!Q$4)^2</f>
        <v>5.5369511841718335</v>
      </c>
      <c r="L142">
        <f>Demographics!R$3*((Demographics!R$2-Demographics!R147)/Demographics!R$4)^2</f>
        <v>2.8735110813023335</v>
      </c>
      <c r="M142">
        <f>Demographics!S$3*((Demographics!S$2-Demographics!S147)/Demographics!S$4)^2</f>
        <v>13.347534493569874</v>
      </c>
      <c r="N142">
        <f>Demographics!T$3*((Demographics!T$2-Demographics!T147)/Demographics!T$4)^2</f>
        <v>22.007672809780022</v>
      </c>
      <c r="O142">
        <f>Demographics!U$3*((Demographics!U$2-Demographics!U147)/Demographics!U$4)^2</f>
        <v>52.865988050079686</v>
      </c>
      <c r="P142">
        <f>Demographics!V$3*((Demographics!V$2-Demographics!V147)/Demographics!V$4)^2</f>
        <v>315.48260121292026</v>
      </c>
      <c r="Q142">
        <f>Demographics!W$3*((Demographics!W$2-Demographics!W147)/Demographics!W$4)^2</f>
        <v>24.433730077810775</v>
      </c>
      <c r="R142">
        <f>Demographics!X$3*((Demographics!X$2-Demographics!X147)/Demographics!X$4)^2</f>
        <v>0.07465931964135747</v>
      </c>
      <c r="S142">
        <f>Demographics!Y$3*((Demographics!Y$2-Demographics!Y147)/Demographics!Y$4)^2</f>
        <v>2.555002998569849</v>
      </c>
      <c r="T142">
        <f>Demographics!Z$3*((Demographics!Z$2-Demographics!Z147)/Demographics!Z$4)^2</f>
        <v>86.43983854247513</v>
      </c>
      <c r="U142">
        <f>Demographics!AA$3*((Demographics!AA$2-Demographics!AA147)/Demographics!AA$4)^2</f>
        <v>117.13548213635801</v>
      </c>
      <c r="V142">
        <f>Demographics!AB$3*((Demographics!AB$2-Demographics!AB147)/Demographics!AB$4)^2</f>
        <v>30.370377737133204</v>
      </c>
    </row>
    <row r="143" spans="1:22" ht="12.75">
      <c r="A143">
        <f>Demographics!G$3*((Demographics!G$2-Demographics!G148)/Demographics!G$4)^2</f>
        <v>0.23917570843008557</v>
      </c>
      <c r="B143">
        <f>Demographics!H$3*((Demographics!H$2-Demographics!H148)/Demographics!H$4)^2</f>
        <v>35.85103233688241</v>
      </c>
      <c r="C143">
        <f>Demographics!I$3*((Demographics!I$2-Demographics!I148)/Demographics!I$4)^2</f>
        <v>0.07193603631722693</v>
      </c>
      <c r="D143">
        <f>Demographics!J$3*((Demographics!J$2-Demographics!J148)/Demographics!J$4)^2</f>
        <v>22.761167405479334</v>
      </c>
      <c r="E143">
        <f>Demographics!K$3*((Demographics!K$2-Demographics!K148)/Demographics!K$4)^2</f>
        <v>112.66219840854417</v>
      </c>
      <c r="F143">
        <f>Demographics!L$3*((Demographics!L$2-Demographics!L148)/Demographics!L$4)^2</f>
        <v>35.24527167838173</v>
      </c>
      <c r="G143">
        <f>Demographics!M$3*((Demographics!M$2-Demographics!M148)/Demographics!M$4)^2</f>
        <v>65.99651514497893</v>
      </c>
      <c r="H143">
        <f>Demographics!N$3*((Demographics!N$2-Demographics!N148)/Demographics!N$4)^2</f>
        <v>6.407544015864477</v>
      </c>
      <c r="I143">
        <f>Demographics!O$3*((Demographics!O$2-Demographics!O148)/Demographics!O$4)^2</f>
        <v>0.06511306443108801</v>
      </c>
      <c r="J143">
        <f>Demographics!P$3*((Demographics!P$2-Demographics!P148)/Demographics!P$4)^2</f>
        <v>16.281329291335368</v>
      </c>
      <c r="K143">
        <f>Demographics!Q$3*((Demographics!Q$2-Demographics!Q148)/Demographics!Q$4)^2</f>
        <v>5.165664187636346</v>
      </c>
      <c r="L143">
        <f>Demographics!R$3*((Demographics!R$2-Demographics!R148)/Demographics!R$4)^2</f>
        <v>2.873833128532455</v>
      </c>
      <c r="M143">
        <f>Demographics!S$3*((Demographics!S$2-Demographics!S148)/Demographics!S$4)^2</f>
        <v>13.091485891907208</v>
      </c>
      <c r="N143">
        <f>Demographics!T$3*((Demographics!T$2-Demographics!T148)/Demographics!T$4)^2</f>
        <v>18.631422884209165</v>
      </c>
      <c r="O143">
        <f>Demographics!U$3*((Demographics!U$2-Demographics!U148)/Demographics!U$4)^2</f>
        <v>52.36671012115078</v>
      </c>
      <c r="P143">
        <f>Demographics!V$3*((Demographics!V$2-Demographics!V148)/Demographics!V$4)^2</f>
        <v>309.4936702202017</v>
      </c>
      <c r="Q143">
        <f>Demographics!W$3*((Demographics!W$2-Demographics!W148)/Demographics!W$4)^2</f>
        <v>23.845209036325073</v>
      </c>
      <c r="R143">
        <f>Demographics!X$3*((Demographics!X$2-Demographics!X148)/Demographics!X$4)^2</f>
        <v>0.3759667969603694</v>
      </c>
      <c r="S143">
        <f>Demographics!Y$3*((Demographics!Y$2-Demographics!Y148)/Demographics!Y$4)^2</f>
        <v>1.7706791440466683</v>
      </c>
      <c r="T143">
        <f>Demographics!Z$3*((Demographics!Z$2-Demographics!Z148)/Demographics!Z$4)^2</f>
        <v>73.96904204507159</v>
      </c>
      <c r="U143">
        <f>Demographics!AA$3*((Demographics!AA$2-Demographics!AA148)/Demographics!AA$4)^2</f>
        <v>117.291293083711</v>
      </c>
      <c r="V143">
        <f>Demographics!AB$3*((Demographics!AB$2-Demographics!AB148)/Demographics!AB$4)^2</f>
        <v>35.71421233568741</v>
      </c>
    </row>
    <row r="144" spans="1:22" ht="12.75">
      <c r="A144">
        <f>Demographics!G$3*((Demographics!G$2-Demographics!G149)/Demographics!G$4)^2</f>
        <v>0.07710857190050688</v>
      </c>
      <c r="B144">
        <f>Demographics!H$3*((Demographics!H$2-Demographics!H149)/Demographics!H$4)^2</f>
        <v>55.62582500203389</v>
      </c>
      <c r="C144">
        <f>Demographics!I$3*((Demographics!I$2-Demographics!I149)/Demographics!I$4)^2</f>
        <v>18.470913829972005</v>
      </c>
      <c r="D144">
        <f>Demographics!J$3*((Demographics!J$2-Demographics!J149)/Demographics!J$4)^2</f>
        <v>32.07552286590694</v>
      </c>
      <c r="E144">
        <f>Demographics!K$3*((Demographics!K$2-Demographics!K149)/Demographics!K$4)^2</f>
        <v>108.67893036232942</v>
      </c>
      <c r="F144">
        <f>Demographics!L$3*((Demographics!L$2-Demographics!L149)/Demographics!L$4)^2</f>
        <v>41.328474018101595</v>
      </c>
      <c r="G144">
        <f>Demographics!M$3*((Demographics!M$2-Demographics!M149)/Demographics!M$4)^2</f>
        <v>47.48732667444477</v>
      </c>
      <c r="H144">
        <f>Demographics!N$3*((Demographics!N$2-Demographics!N149)/Demographics!N$4)^2</f>
        <v>11.98105077615396</v>
      </c>
      <c r="I144">
        <f>Demographics!O$3*((Demographics!O$2-Demographics!O149)/Demographics!O$4)^2</f>
        <v>0.5416285668278389</v>
      </c>
      <c r="J144">
        <f>Demographics!P$3*((Demographics!P$2-Demographics!P149)/Demographics!P$4)^2</f>
        <v>8.276593894496646</v>
      </c>
      <c r="K144">
        <f>Demographics!Q$3*((Demographics!Q$2-Demographics!Q149)/Demographics!Q$4)^2</f>
        <v>2.0584458964816417</v>
      </c>
      <c r="L144">
        <f>Demographics!R$3*((Demographics!R$2-Demographics!R149)/Demographics!R$4)^2</f>
        <v>2.5405808305324316</v>
      </c>
      <c r="M144">
        <f>Demographics!S$3*((Demographics!S$2-Demographics!S149)/Demographics!S$4)^2</f>
        <v>10.004555401251755</v>
      </c>
      <c r="N144">
        <f>Demographics!T$3*((Demographics!T$2-Demographics!T149)/Demographics!T$4)^2</f>
        <v>17.681680342354795</v>
      </c>
      <c r="O144">
        <f>Demographics!U$3*((Demographics!U$2-Demographics!U149)/Demographics!U$4)^2</f>
        <v>30.119103475451634</v>
      </c>
      <c r="P144">
        <f>Demographics!V$3*((Demographics!V$2-Demographics!V149)/Demographics!V$4)^2</f>
        <v>269.02908595942023</v>
      </c>
      <c r="Q144">
        <f>Demographics!W$3*((Demographics!W$2-Demographics!W149)/Demographics!W$4)^2</f>
        <v>17.58885411937141</v>
      </c>
      <c r="R144">
        <f>Demographics!X$3*((Demographics!X$2-Demographics!X149)/Demographics!X$4)^2</f>
        <v>3.329262563732211</v>
      </c>
      <c r="S144">
        <f>Demographics!Y$3*((Demographics!Y$2-Demographics!Y149)/Demographics!Y$4)^2</f>
        <v>2.2059978993819236</v>
      </c>
      <c r="T144">
        <f>Demographics!Z$3*((Demographics!Z$2-Demographics!Z149)/Demographics!Z$4)^2</f>
        <v>80.96080626532333</v>
      </c>
      <c r="U144">
        <f>Demographics!AA$3*((Demographics!AA$2-Demographics!AA149)/Demographics!AA$4)^2</f>
        <v>76.21094574843626</v>
      </c>
      <c r="V144">
        <f>Demographics!AB$3*((Demographics!AB$2-Demographics!AB149)/Demographics!AB$4)^2</f>
        <v>6.71353099133491</v>
      </c>
    </row>
    <row r="145" spans="1:22" ht="12.75">
      <c r="A145">
        <f>Demographics!G$3*((Demographics!G$2-Demographics!G150)/Demographics!G$4)^2</f>
        <v>0.03176069268078334</v>
      </c>
      <c r="B145">
        <f>Demographics!H$3*((Demographics!H$2-Demographics!H150)/Demographics!H$4)^2</f>
        <v>37.2728602810663</v>
      </c>
      <c r="C145">
        <f>Demographics!I$3*((Demographics!I$2-Demographics!I150)/Demographics!I$4)^2</f>
        <v>132.88204315854523</v>
      </c>
      <c r="D145">
        <f>Demographics!J$3*((Demographics!J$2-Demographics!J150)/Demographics!J$4)^2</f>
        <v>28.091491521468498</v>
      </c>
      <c r="E145">
        <f>Demographics!K$3*((Demographics!K$2-Demographics!K150)/Demographics!K$4)^2</f>
        <v>119.36986506843445</v>
      </c>
      <c r="F145">
        <f>Demographics!L$3*((Demographics!L$2-Demographics!L150)/Demographics!L$4)^2</f>
        <v>29.821992944409747</v>
      </c>
      <c r="G145">
        <f>Demographics!M$3*((Demographics!M$2-Demographics!M150)/Demographics!M$4)^2</f>
        <v>57.00145332471952</v>
      </c>
      <c r="H145">
        <f>Demographics!N$3*((Demographics!N$2-Demographics!N150)/Demographics!N$4)^2</f>
        <v>9.63092265905306</v>
      </c>
      <c r="I145">
        <f>Demographics!O$3*((Demographics!O$2-Demographics!O150)/Demographics!O$4)^2</f>
        <v>0.5153910144645063</v>
      </c>
      <c r="J145">
        <f>Demographics!P$3*((Demographics!P$2-Demographics!P150)/Demographics!P$4)^2</f>
        <v>23.696157481218254</v>
      </c>
      <c r="K145">
        <f>Demographics!Q$3*((Demographics!Q$2-Demographics!Q150)/Demographics!Q$4)^2</f>
        <v>5.688148363826185</v>
      </c>
      <c r="L145">
        <f>Demographics!R$3*((Demographics!R$2-Demographics!R150)/Demographics!R$4)^2</f>
        <v>2.8338844813858706</v>
      </c>
      <c r="M145">
        <f>Demographics!S$3*((Demographics!S$2-Demographics!S150)/Demographics!S$4)^2</f>
        <v>13.191703296472696</v>
      </c>
      <c r="N145">
        <f>Demographics!T$3*((Demographics!T$2-Demographics!T150)/Demographics!T$4)^2</f>
        <v>23.584516736619754</v>
      </c>
      <c r="O145">
        <f>Demographics!U$3*((Demographics!U$2-Demographics!U150)/Demographics!U$4)^2</f>
        <v>55.08790147542202</v>
      </c>
      <c r="P145">
        <f>Demographics!V$3*((Demographics!V$2-Demographics!V150)/Demographics!V$4)^2</f>
        <v>321.932061212716</v>
      </c>
      <c r="Q145">
        <f>Demographics!W$3*((Demographics!W$2-Demographics!W150)/Demographics!W$4)^2</f>
        <v>25.625804127518087</v>
      </c>
      <c r="R145">
        <f>Demographics!X$3*((Demographics!X$2-Demographics!X150)/Demographics!X$4)^2</f>
        <v>7.202688419653039</v>
      </c>
      <c r="S145">
        <f>Demographics!Y$3*((Demographics!Y$2-Demographics!Y150)/Demographics!Y$4)^2</f>
        <v>4.604899840750657</v>
      </c>
      <c r="T145">
        <f>Demographics!Z$3*((Demographics!Z$2-Demographics!Z150)/Demographics!Z$4)^2</f>
        <v>66.6508348371291</v>
      </c>
      <c r="U145">
        <f>Demographics!AA$3*((Demographics!AA$2-Demographics!AA150)/Demographics!AA$4)^2</f>
        <v>130.11232283829094</v>
      </c>
      <c r="V145">
        <f>Demographics!AB$3*((Demographics!AB$2-Demographics!AB150)/Demographics!AB$4)^2</f>
        <v>16.937497936218083</v>
      </c>
    </row>
    <row r="146" spans="1:22" ht="12.75">
      <c r="A146">
        <f>Demographics!G$3*((Demographics!G$2-Demographics!G151)/Demographics!G$4)^2</f>
        <v>1.1761151882228098</v>
      </c>
      <c r="B146">
        <f>Demographics!H$3*((Demographics!H$2-Demographics!H151)/Demographics!H$4)^2</f>
        <v>52.59016171895312</v>
      </c>
      <c r="C146">
        <f>Demographics!I$3*((Demographics!I$2-Demographics!I151)/Demographics!I$4)^2</f>
        <v>5.319424099373819</v>
      </c>
      <c r="D146">
        <f>Demographics!J$3*((Demographics!J$2-Demographics!J151)/Demographics!J$4)^2</f>
        <v>41.57638606515</v>
      </c>
      <c r="E146">
        <f>Demographics!K$3*((Demographics!K$2-Demographics!K151)/Demographics!K$4)^2</f>
        <v>104.88636323053468</v>
      </c>
      <c r="F146">
        <f>Demographics!L$3*((Demographics!L$2-Demographics!L151)/Demographics!L$4)^2</f>
        <v>48.81046303627291</v>
      </c>
      <c r="G146">
        <f>Demographics!M$3*((Demographics!M$2-Demographics!M151)/Demographics!M$4)^2</f>
        <v>106.5608772805941</v>
      </c>
      <c r="H146">
        <f>Demographics!N$3*((Demographics!N$2-Demographics!N151)/Demographics!N$4)^2</f>
        <v>36.20261098412084</v>
      </c>
      <c r="I146">
        <f>Demographics!O$3*((Demographics!O$2-Demographics!O151)/Demographics!O$4)^2</f>
        <v>12.623222256193431</v>
      </c>
      <c r="J146">
        <f>Demographics!P$3*((Demographics!P$2-Demographics!P151)/Demographics!P$4)^2</f>
        <v>8.470981999154128</v>
      </c>
      <c r="K146">
        <f>Demographics!Q$3*((Demographics!Q$2-Demographics!Q151)/Demographics!Q$4)^2</f>
        <v>3.1485216687470596</v>
      </c>
      <c r="L146">
        <f>Demographics!R$3*((Demographics!R$2-Demographics!R151)/Demographics!R$4)^2</f>
        <v>1.5537529121902447</v>
      </c>
      <c r="M146">
        <f>Demographics!S$3*((Demographics!S$2-Demographics!S151)/Demographics!S$4)^2</f>
        <v>11.38387717582997</v>
      </c>
      <c r="N146">
        <f>Demographics!T$3*((Demographics!T$2-Demographics!T151)/Demographics!T$4)^2</f>
        <v>9.235295214500018</v>
      </c>
      <c r="O146">
        <f>Demographics!U$3*((Demographics!U$2-Demographics!U151)/Demographics!U$4)^2</f>
        <v>39.2238372355132</v>
      </c>
      <c r="P146">
        <f>Demographics!V$3*((Demographics!V$2-Demographics!V151)/Demographics!V$4)^2</f>
        <v>280.7904450155158</v>
      </c>
      <c r="Q146">
        <f>Demographics!W$3*((Demographics!W$2-Demographics!W151)/Demographics!W$4)^2</f>
        <v>20.261027835687845</v>
      </c>
      <c r="R146">
        <f>Demographics!X$3*((Demographics!X$2-Demographics!X151)/Demographics!X$4)^2</f>
        <v>72.24401832258029</v>
      </c>
      <c r="S146">
        <f>Demographics!Y$3*((Demographics!Y$2-Demographics!Y151)/Demographics!Y$4)^2</f>
        <v>15.322171174238278</v>
      </c>
      <c r="T146">
        <f>Demographics!Z$3*((Demographics!Z$2-Demographics!Z151)/Demographics!Z$4)^2</f>
        <v>64.3019516737231</v>
      </c>
      <c r="U146">
        <f>Demographics!AA$3*((Demographics!AA$2-Demographics!AA151)/Demographics!AA$4)^2</f>
        <v>83.3684176411588</v>
      </c>
      <c r="V146">
        <f>Demographics!AB$3*((Demographics!AB$2-Demographics!AB151)/Demographics!AB$4)^2</f>
        <v>13.820825619822571</v>
      </c>
    </row>
    <row r="147" spans="1:22" ht="12.75">
      <c r="A147">
        <f>Demographics!G$3*((Demographics!G$2-Demographics!G152)/Demographics!G$4)^2</f>
        <v>0.08497192469449885</v>
      </c>
      <c r="B147">
        <f>Demographics!H$3*((Demographics!H$2-Demographics!H152)/Demographics!H$4)^2</f>
        <v>53.48916519729184</v>
      </c>
      <c r="C147">
        <f>Demographics!I$3*((Demographics!I$2-Demographics!I152)/Demographics!I$4)^2</f>
        <v>3.510962826740748</v>
      </c>
      <c r="D147">
        <f>Demographics!J$3*((Demographics!J$2-Demographics!J152)/Demographics!J$4)^2</f>
        <v>31.100310001590458</v>
      </c>
      <c r="E147">
        <f>Demographics!K$3*((Demographics!K$2-Demographics!K152)/Demographics!K$4)^2</f>
        <v>114.62961262200565</v>
      </c>
      <c r="F147">
        <f>Demographics!L$3*((Demographics!L$2-Demographics!L152)/Demographics!L$4)^2</f>
        <v>50.72459556229383</v>
      </c>
      <c r="G147">
        <f>Demographics!M$3*((Demographics!M$2-Demographics!M152)/Demographics!M$4)^2</f>
        <v>75.11143780903114</v>
      </c>
      <c r="H147">
        <f>Demographics!N$3*((Demographics!N$2-Demographics!N152)/Demographics!N$4)^2</f>
        <v>11.086317330546063</v>
      </c>
      <c r="I147">
        <f>Demographics!O$3*((Demographics!O$2-Demographics!O152)/Demographics!O$4)^2</f>
        <v>2.011666658555371</v>
      </c>
      <c r="J147">
        <f>Demographics!P$3*((Demographics!P$2-Demographics!P152)/Demographics!P$4)^2</f>
        <v>20.427154091593287</v>
      </c>
      <c r="K147">
        <f>Demographics!Q$3*((Demographics!Q$2-Demographics!Q152)/Demographics!Q$4)^2</f>
        <v>5.985092443093405</v>
      </c>
      <c r="L147">
        <f>Demographics!R$3*((Demographics!R$2-Demographics!R152)/Demographics!R$4)^2</f>
        <v>2.9330245334182643</v>
      </c>
      <c r="M147">
        <f>Demographics!S$3*((Demographics!S$2-Demographics!S152)/Demographics!S$4)^2</f>
        <v>13.256588906095617</v>
      </c>
      <c r="N147">
        <f>Demographics!T$3*((Demographics!T$2-Demographics!T152)/Demographics!T$4)^2</f>
        <v>20.661000764305516</v>
      </c>
      <c r="O147">
        <f>Demographics!U$3*((Demographics!U$2-Demographics!U152)/Demographics!U$4)^2</f>
        <v>54.34273206923792</v>
      </c>
      <c r="P147">
        <f>Demographics!V$3*((Demographics!V$2-Demographics!V152)/Demographics!V$4)^2</f>
        <v>319.69606687464665</v>
      </c>
      <c r="Q147">
        <f>Demographics!W$3*((Demographics!W$2-Demographics!W152)/Demographics!W$4)^2</f>
        <v>25.274062745986722</v>
      </c>
      <c r="R147">
        <f>Demographics!X$3*((Demographics!X$2-Demographics!X152)/Demographics!X$4)^2</f>
        <v>7.364677545993551</v>
      </c>
      <c r="S147">
        <f>Demographics!Y$3*((Demographics!Y$2-Demographics!Y152)/Demographics!Y$4)^2</f>
        <v>0.006608001332466693</v>
      </c>
      <c r="T147">
        <f>Demographics!Z$3*((Demographics!Z$2-Demographics!Z152)/Demographics!Z$4)^2</f>
        <v>94.66406748330837</v>
      </c>
      <c r="U147">
        <f>Demographics!AA$3*((Demographics!AA$2-Demographics!AA152)/Demographics!AA$4)^2</f>
        <v>100.78588102930331</v>
      </c>
      <c r="V147">
        <f>Demographics!AB$3*((Demographics!AB$2-Demographics!AB152)/Demographics!AB$4)^2</f>
        <v>36.282973048668104</v>
      </c>
    </row>
    <row r="148" spans="1:22" ht="12.75">
      <c r="A148">
        <f>Demographics!G$3*((Demographics!G$2-Demographics!G153)/Demographics!G$4)^2</f>
        <v>0.02024813344453052</v>
      </c>
      <c r="B148">
        <f>Demographics!H$3*((Demographics!H$2-Demographics!H153)/Demographics!H$4)^2</f>
        <v>46.497304296359474</v>
      </c>
      <c r="C148">
        <f>Demographics!I$3*((Demographics!I$2-Demographics!I153)/Demographics!I$4)^2</f>
        <v>0.1740244703998913</v>
      </c>
      <c r="D148">
        <f>Demographics!J$3*((Demographics!J$2-Demographics!J153)/Demographics!J$4)^2</f>
        <v>26.443321389479504</v>
      </c>
      <c r="E148">
        <f>Demographics!K$3*((Demographics!K$2-Demographics!K153)/Demographics!K$4)^2</f>
        <v>113.570528187846</v>
      </c>
      <c r="F148">
        <f>Demographics!L$3*((Demographics!L$2-Demographics!L153)/Demographics!L$4)^2</f>
        <v>42.35161315789776</v>
      </c>
      <c r="G148">
        <f>Demographics!M$3*((Demographics!M$2-Demographics!M153)/Demographics!M$4)^2</f>
        <v>78.07859724239529</v>
      </c>
      <c r="H148">
        <f>Demographics!N$3*((Demographics!N$2-Demographics!N153)/Demographics!N$4)^2</f>
        <v>12.019330732490115</v>
      </c>
      <c r="I148">
        <f>Demographics!O$3*((Demographics!O$2-Demographics!O153)/Demographics!O$4)^2</f>
        <v>0.47758873056691076</v>
      </c>
      <c r="J148">
        <f>Demographics!P$3*((Demographics!P$2-Demographics!P153)/Demographics!P$4)^2</f>
        <v>11.020474173644878</v>
      </c>
      <c r="K148">
        <f>Demographics!Q$3*((Demographics!Q$2-Demographics!Q153)/Demographics!Q$4)^2</f>
        <v>4.940045291800707</v>
      </c>
      <c r="L148">
        <f>Demographics!R$3*((Demographics!R$2-Demographics!R153)/Demographics!R$4)^2</f>
        <v>2.8546516066239533</v>
      </c>
      <c r="M148">
        <f>Demographics!S$3*((Demographics!S$2-Demographics!S153)/Demographics!S$4)^2</f>
        <v>11.82138264518647</v>
      </c>
      <c r="N148">
        <f>Demographics!T$3*((Demographics!T$2-Demographics!T153)/Demographics!T$4)^2</f>
        <v>17.4936717398268</v>
      </c>
      <c r="O148">
        <f>Demographics!U$3*((Demographics!U$2-Demographics!U153)/Demographics!U$4)^2</f>
        <v>43.522522647774764</v>
      </c>
      <c r="P148">
        <f>Demographics!V$3*((Demographics!V$2-Demographics!V153)/Demographics!V$4)^2</f>
        <v>309.5153349491116</v>
      </c>
      <c r="Q148">
        <f>Demographics!W$3*((Demographics!W$2-Demographics!W153)/Demographics!W$4)^2</f>
        <v>19.342149186952042</v>
      </c>
      <c r="R148">
        <f>Demographics!X$3*((Demographics!X$2-Demographics!X153)/Demographics!X$4)^2</f>
        <v>2.2624329747429095</v>
      </c>
      <c r="S148">
        <f>Demographics!Y$3*((Demographics!Y$2-Demographics!Y153)/Demographics!Y$4)^2</f>
        <v>0.2620682707732787</v>
      </c>
      <c r="T148">
        <f>Demographics!Z$3*((Demographics!Z$2-Demographics!Z153)/Demographics!Z$4)^2</f>
        <v>76.72558407735363</v>
      </c>
      <c r="U148">
        <f>Demographics!AA$3*((Demographics!AA$2-Demographics!AA153)/Demographics!AA$4)^2</f>
        <v>92.27295288443833</v>
      </c>
      <c r="V148">
        <f>Demographics!AB$3*((Demographics!AB$2-Demographics!AB153)/Demographics!AB$4)^2</f>
        <v>24.226130245532566</v>
      </c>
    </row>
    <row r="149" spans="1:22" ht="12.75">
      <c r="A149">
        <f>Demographics!G$3*((Demographics!G$2-Demographics!G154)/Demographics!G$4)^2</f>
        <v>8.067830503928622</v>
      </c>
      <c r="B149">
        <f>Demographics!H$3*((Demographics!H$2-Demographics!H154)/Demographics!H$4)^2</f>
        <v>65.03732293029917</v>
      </c>
      <c r="C149">
        <f>Demographics!I$3*((Demographics!I$2-Demographics!I154)/Demographics!I$4)^2</f>
        <v>13.82591775549219</v>
      </c>
      <c r="D149">
        <f>Demographics!J$3*((Demographics!J$2-Demographics!J154)/Demographics!J$4)^2</f>
        <v>63.87466464524993</v>
      </c>
      <c r="E149">
        <f>Demographics!K$3*((Demographics!K$2-Demographics!K154)/Demographics!K$4)^2</f>
        <v>107.08593065933506</v>
      </c>
      <c r="F149">
        <f>Demographics!L$3*((Demographics!L$2-Demographics!L154)/Demographics!L$4)^2</f>
        <v>70.70187272575188</v>
      </c>
      <c r="G149">
        <f>Demographics!M$3*((Demographics!M$2-Demographics!M154)/Demographics!M$4)^2</f>
        <v>170.03241843629354</v>
      </c>
      <c r="H149">
        <f>Demographics!N$3*((Demographics!N$2-Demographics!N154)/Demographics!N$4)^2</f>
        <v>62.06579406008254</v>
      </c>
      <c r="I149">
        <f>Demographics!O$3*((Demographics!O$2-Demographics!O154)/Demographics!O$4)^2</f>
        <v>52.87336746296161</v>
      </c>
      <c r="J149">
        <f>Demographics!P$3*((Demographics!P$2-Demographics!P154)/Demographics!P$4)^2</f>
        <v>8.047739392811947</v>
      </c>
      <c r="K149">
        <f>Demographics!Q$3*((Demographics!Q$2-Demographics!Q154)/Demographics!Q$4)^2</f>
        <v>2.0321250626773337</v>
      </c>
      <c r="L149">
        <f>Demographics!R$3*((Demographics!R$2-Demographics!R154)/Demographics!R$4)^2</f>
        <v>1.8081878188823153</v>
      </c>
      <c r="M149">
        <f>Demographics!S$3*((Demographics!S$2-Demographics!S154)/Demographics!S$4)^2</f>
        <v>11.877945310775752</v>
      </c>
      <c r="N149">
        <f>Demographics!T$3*((Demographics!T$2-Demographics!T154)/Demographics!T$4)^2</f>
        <v>3.8188181402994053</v>
      </c>
      <c r="O149">
        <f>Demographics!U$3*((Demographics!U$2-Demographics!U154)/Demographics!U$4)^2</f>
        <v>45.4083919155226</v>
      </c>
      <c r="P149">
        <f>Demographics!V$3*((Demographics!V$2-Demographics!V154)/Demographics!V$4)^2</f>
        <v>296.07045421456667</v>
      </c>
      <c r="Q149">
        <f>Demographics!W$3*((Demographics!W$2-Demographics!W154)/Demographics!W$4)^2</f>
        <v>22.606322104091998</v>
      </c>
      <c r="R149">
        <f>Demographics!X$3*((Demographics!X$2-Demographics!X154)/Demographics!X$4)^2</f>
        <v>76.91089984788708</v>
      </c>
      <c r="S149">
        <f>Demographics!Y$3*((Demographics!Y$2-Demographics!Y154)/Demographics!Y$4)^2</f>
        <v>16.1825030842234</v>
      </c>
      <c r="T149">
        <f>Demographics!Z$3*((Demographics!Z$2-Demographics!Z154)/Demographics!Z$4)^2</f>
        <v>123.66885598236856</v>
      </c>
      <c r="U149">
        <f>Demographics!AA$3*((Demographics!AA$2-Demographics!AA154)/Demographics!AA$4)^2</f>
        <v>85.72643178012758</v>
      </c>
      <c r="V149">
        <f>Demographics!AB$3*((Demographics!AB$2-Demographics!AB154)/Demographics!AB$4)^2</f>
        <v>2.546766746117456</v>
      </c>
    </row>
    <row r="150" spans="1:22" ht="12.75">
      <c r="A150">
        <f>Demographics!G$3*((Demographics!G$2-Demographics!G155)/Demographics!G$4)^2</f>
        <v>0.4379066816520429</v>
      </c>
      <c r="B150">
        <f>Demographics!H$3*((Demographics!H$2-Demographics!H155)/Demographics!H$4)^2</f>
        <v>53.4085471367643</v>
      </c>
      <c r="C150">
        <f>Demographics!I$3*((Demographics!I$2-Demographics!I155)/Demographics!I$4)^2</f>
        <v>33.4717499034147</v>
      </c>
      <c r="D150">
        <f>Demographics!J$3*((Demographics!J$2-Demographics!J155)/Demographics!J$4)^2</f>
        <v>35.896878832582324</v>
      </c>
      <c r="E150">
        <f>Demographics!K$3*((Demographics!K$2-Demographics!K155)/Demographics!K$4)^2</f>
        <v>118.06284512377155</v>
      </c>
      <c r="F150">
        <f>Demographics!L$3*((Demographics!L$2-Demographics!L155)/Demographics!L$4)^2</f>
        <v>53.33461701727917</v>
      </c>
      <c r="G150">
        <f>Demographics!M$3*((Demographics!M$2-Demographics!M155)/Demographics!M$4)^2</f>
        <v>70.73931926950293</v>
      </c>
      <c r="H150">
        <f>Demographics!N$3*((Demographics!N$2-Demographics!N155)/Demographics!N$4)^2</f>
        <v>23.16637586514168</v>
      </c>
      <c r="I150">
        <f>Demographics!O$3*((Demographics!O$2-Demographics!O155)/Demographics!O$4)^2</f>
        <v>3.3476673787912303</v>
      </c>
      <c r="J150">
        <f>Demographics!P$3*((Demographics!P$2-Demographics!P155)/Demographics!P$4)^2</f>
        <v>13.364250486456012</v>
      </c>
      <c r="K150">
        <f>Demographics!Q$3*((Demographics!Q$2-Demographics!Q155)/Demographics!Q$4)^2</f>
        <v>0.4040133407133273</v>
      </c>
      <c r="L150">
        <f>Demographics!R$3*((Demographics!R$2-Demographics!R155)/Demographics!R$4)^2</f>
        <v>2.5628051294336003</v>
      </c>
      <c r="M150">
        <f>Demographics!S$3*((Demographics!S$2-Demographics!S155)/Demographics!S$4)^2</f>
        <v>13.462067844268413</v>
      </c>
      <c r="N150">
        <f>Demographics!T$3*((Demographics!T$2-Demographics!T155)/Demographics!T$4)^2</f>
        <v>13.958893975608524</v>
      </c>
      <c r="O150">
        <f>Demographics!U$3*((Demographics!U$2-Demographics!U155)/Demographics!U$4)^2</f>
        <v>44.47541919660832</v>
      </c>
      <c r="P150">
        <f>Demographics!V$3*((Demographics!V$2-Demographics!V155)/Demographics!V$4)^2</f>
        <v>307.95585986716344</v>
      </c>
      <c r="Q150">
        <f>Demographics!W$3*((Demographics!W$2-Demographics!W155)/Demographics!W$4)^2</f>
        <v>23.062134801981884</v>
      </c>
      <c r="R150">
        <f>Demographics!X$3*((Demographics!X$2-Demographics!X155)/Demographics!X$4)^2</f>
        <v>20.651211183089966</v>
      </c>
      <c r="S150">
        <f>Demographics!Y$3*((Demographics!Y$2-Demographics!Y155)/Demographics!Y$4)^2</f>
        <v>0.9686730850308821</v>
      </c>
      <c r="T150">
        <f>Demographics!Z$3*((Demographics!Z$2-Demographics!Z155)/Demographics!Z$4)^2</f>
        <v>98.59794700573113</v>
      </c>
      <c r="U150">
        <f>Demographics!AA$3*((Demographics!AA$2-Demographics!AA155)/Demographics!AA$4)^2</f>
        <v>109.20774058242861</v>
      </c>
      <c r="V150">
        <f>Demographics!AB$3*((Demographics!AB$2-Demographics!AB155)/Demographics!AB$4)^2</f>
        <v>11.047058961711109</v>
      </c>
    </row>
    <row r="151" spans="1:22" ht="12.75">
      <c r="A151">
        <f>Demographics!G$3*((Demographics!G$2-Demographics!G156)/Demographics!G$4)^2</f>
        <v>0.28584623412705085</v>
      </c>
      <c r="B151">
        <f>Demographics!H$3*((Demographics!H$2-Demographics!H156)/Demographics!H$4)^2</f>
        <v>72.46056694884585</v>
      </c>
      <c r="C151">
        <f>Demographics!I$3*((Demographics!I$2-Demographics!I156)/Demographics!I$4)^2</f>
        <v>3.4842692729773552</v>
      </c>
      <c r="D151">
        <f>Demographics!J$3*((Demographics!J$2-Demographics!J156)/Demographics!J$4)^2</f>
        <v>27.308208572338128</v>
      </c>
      <c r="E151">
        <f>Demographics!K$3*((Demographics!K$2-Demographics!K156)/Demographics!K$4)^2</f>
        <v>102.56736073115971</v>
      </c>
      <c r="F151">
        <f>Demographics!L$3*((Demographics!L$2-Demographics!L156)/Demographics!L$4)^2</f>
        <v>47.35352643119256</v>
      </c>
      <c r="G151">
        <f>Demographics!M$3*((Demographics!M$2-Demographics!M156)/Demographics!M$4)^2</f>
        <v>94.91759842589866</v>
      </c>
      <c r="H151">
        <f>Demographics!N$3*((Demographics!N$2-Demographics!N156)/Demographics!N$4)^2</f>
        <v>26.85322278272797</v>
      </c>
      <c r="I151">
        <f>Demographics!O$3*((Demographics!O$2-Demographics!O156)/Demographics!O$4)^2</f>
        <v>21.132259155903817</v>
      </c>
      <c r="J151">
        <f>Demographics!P$3*((Demographics!P$2-Demographics!P156)/Demographics!P$4)^2</f>
        <v>12.89607642336472</v>
      </c>
      <c r="K151">
        <f>Demographics!Q$3*((Demographics!Q$2-Demographics!Q156)/Demographics!Q$4)^2</f>
        <v>3.2591324299808972</v>
      </c>
      <c r="L151">
        <f>Demographics!R$3*((Demographics!R$2-Demographics!R156)/Demographics!R$4)^2</f>
        <v>2.153925451433156</v>
      </c>
      <c r="M151">
        <f>Demographics!S$3*((Demographics!S$2-Demographics!S156)/Demographics!S$4)^2</f>
        <v>11.936786618044488</v>
      </c>
      <c r="N151">
        <f>Demographics!T$3*((Demographics!T$2-Demographics!T156)/Demographics!T$4)^2</f>
        <v>11.025117426002835</v>
      </c>
      <c r="O151">
        <f>Demographics!U$3*((Demographics!U$2-Demographics!U156)/Demographics!U$4)^2</f>
        <v>50.05309369273063</v>
      </c>
      <c r="P151">
        <f>Demographics!V$3*((Demographics!V$2-Demographics!V156)/Demographics!V$4)^2</f>
        <v>301.1153290516446</v>
      </c>
      <c r="Q151">
        <f>Demographics!W$3*((Demographics!W$2-Demographics!W156)/Demographics!W$4)^2</f>
        <v>21.539773875578984</v>
      </c>
      <c r="R151">
        <f>Demographics!X$3*((Demographics!X$2-Demographics!X156)/Demographics!X$4)^2</f>
        <v>15.620683401908245</v>
      </c>
      <c r="S151">
        <f>Demographics!Y$3*((Demographics!Y$2-Demographics!Y156)/Demographics!Y$4)^2</f>
        <v>1.418796559577766</v>
      </c>
      <c r="T151">
        <f>Demographics!Z$3*((Demographics!Z$2-Demographics!Z156)/Demographics!Z$4)^2</f>
        <v>103.40898458738819</v>
      </c>
      <c r="U151">
        <f>Demographics!AA$3*((Demographics!AA$2-Demographics!AA156)/Demographics!AA$4)^2</f>
        <v>111.92850176707823</v>
      </c>
      <c r="V151">
        <f>Demographics!AB$3*((Demographics!AB$2-Demographics!AB156)/Demographics!AB$4)^2</f>
        <v>5.377239325139786</v>
      </c>
    </row>
    <row r="152" spans="1:22" ht="12.75">
      <c r="A152">
        <f>Demographics!G$3*((Demographics!G$2-Demographics!G157)/Demographics!G$4)^2</f>
        <v>5.0771321436455485</v>
      </c>
      <c r="B152">
        <f>Demographics!H$3*((Demographics!H$2-Demographics!H157)/Demographics!H$4)^2</f>
        <v>107.53453813157887</v>
      </c>
      <c r="C152">
        <f>Demographics!I$3*((Demographics!I$2-Demographics!I157)/Demographics!I$4)^2</f>
        <v>43.34232089660146</v>
      </c>
      <c r="D152">
        <f>Demographics!J$3*((Demographics!J$2-Demographics!J157)/Demographics!J$4)^2</f>
        <v>33.39306466326424</v>
      </c>
      <c r="E152">
        <f>Demographics!K$3*((Demographics!K$2-Demographics!K157)/Demographics!K$4)^2</f>
        <v>104.73681385167795</v>
      </c>
      <c r="F152">
        <f>Demographics!L$3*((Demographics!L$2-Demographics!L157)/Demographics!L$4)^2</f>
        <v>0.4472465686080838</v>
      </c>
      <c r="G152">
        <f>Demographics!M$3*((Demographics!M$2-Demographics!M157)/Demographics!M$4)^2</f>
        <v>230.49672606535813</v>
      </c>
      <c r="H152">
        <f>Demographics!N$3*((Demographics!N$2-Demographics!N157)/Demographics!N$4)^2</f>
        <v>6.11316761862552</v>
      </c>
      <c r="I152">
        <f>Demographics!O$3*((Demographics!O$2-Demographics!O157)/Demographics!O$4)^2</f>
        <v>78.2800815840223</v>
      </c>
      <c r="J152">
        <f>Demographics!P$3*((Demographics!P$2-Demographics!P157)/Demographics!P$4)^2</f>
        <v>20.22752934532157</v>
      </c>
      <c r="K152">
        <f>Demographics!Q$3*((Demographics!Q$2-Demographics!Q157)/Demographics!Q$4)^2</f>
        <v>6.637691336553344</v>
      </c>
      <c r="L152">
        <f>Demographics!R$3*((Demographics!R$2-Demographics!R157)/Demographics!R$4)^2</f>
        <v>2.9858992417242143</v>
      </c>
      <c r="M152">
        <f>Demographics!S$3*((Demographics!S$2-Demographics!S157)/Demographics!S$4)^2</f>
        <v>13.806967370110423</v>
      </c>
      <c r="N152">
        <f>Demographics!T$3*((Demographics!T$2-Demographics!T157)/Demographics!T$4)^2</f>
        <v>25.56819534532428</v>
      </c>
      <c r="O152">
        <f>Demographics!U$3*((Demographics!U$2-Demographics!U157)/Demographics!U$4)^2</f>
        <v>54.718559987443285</v>
      </c>
      <c r="P152">
        <f>Demographics!V$3*((Demographics!V$2-Demographics!V157)/Demographics!V$4)^2</f>
        <v>322.5892285273794</v>
      </c>
      <c r="Q152">
        <f>Demographics!W$3*((Demographics!W$2-Demographics!W157)/Demographics!W$4)^2</f>
        <v>25.91782081348411</v>
      </c>
      <c r="R152">
        <f>Demographics!X$3*((Demographics!X$2-Demographics!X157)/Demographics!X$4)^2</f>
        <v>48.09700346107967</v>
      </c>
      <c r="S152">
        <f>Demographics!Y$3*((Demographics!Y$2-Demographics!Y157)/Demographics!Y$4)^2</f>
        <v>14.668502924690099</v>
      </c>
      <c r="T152">
        <f>Demographics!Z$3*((Demographics!Z$2-Demographics!Z157)/Demographics!Z$4)^2</f>
        <v>3.9427654264134384</v>
      </c>
      <c r="U152">
        <f>Demographics!AA$3*((Demographics!AA$2-Demographics!AA157)/Demographics!AA$4)^2</f>
        <v>228.08307419720572</v>
      </c>
      <c r="V152">
        <f>Demographics!AB$3*((Demographics!AB$2-Demographics!AB157)/Demographics!AB$4)^2</f>
        <v>429.2390898151674</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52"/>
  <sheetViews>
    <sheetView zoomScalePageLayoutView="0" workbookViewId="0" topLeftCell="A1">
      <selection activeCell="H46" sqref="H46"/>
    </sheetView>
  </sheetViews>
  <sheetFormatPr defaultColWidth="9.140625" defaultRowHeight="12.75"/>
  <cols>
    <col min="2" max="2" width="30.7109375" style="0" customWidth="1"/>
  </cols>
  <sheetData>
    <row r="1" spans="1:6" ht="12.75">
      <c r="A1" s="64">
        <v>301</v>
      </c>
      <c r="B1" s="63" t="s">
        <v>237</v>
      </c>
      <c r="C1" s="64">
        <v>301</v>
      </c>
      <c r="F1">
        <f>C1-A1</f>
        <v>0</v>
      </c>
    </row>
    <row r="2" spans="1:6" ht="12.75">
      <c r="A2" s="64">
        <v>302</v>
      </c>
      <c r="B2" s="63" t="s">
        <v>17</v>
      </c>
      <c r="C2" s="64">
        <v>302</v>
      </c>
      <c r="F2">
        <f aca="true" t="shared" si="0" ref="F2:F65">C2-A2</f>
        <v>0</v>
      </c>
    </row>
    <row r="3" spans="1:6" ht="12.75">
      <c r="A3" s="64">
        <v>370</v>
      </c>
      <c r="B3" s="63" t="s">
        <v>58</v>
      </c>
      <c r="C3" s="64">
        <v>370</v>
      </c>
      <c r="F3">
        <f t="shared" si="0"/>
        <v>0</v>
      </c>
    </row>
    <row r="4" spans="1:6" ht="12.75">
      <c r="A4" s="64">
        <v>800</v>
      </c>
      <c r="B4" s="63" t="s">
        <v>238</v>
      </c>
      <c r="C4" s="64">
        <v>800</v>
      </c>
      <c r="F4">
        <f t="shared" si="0"/>
        <v>0</v>
      </c>
    </row>
    <row r="5" spans="1:6" ht="12.75">
      <c r="A5" s="64">
        <v>822</v>
      </c>
      <c r="B5" s="63" t="s">
        <v>250</v>
      </c>
      <c r="C5" s="64">
        <v>822</v>
      </c>
      <c r="F5">
        <f t="shared" si="0"/>
        <v>0</v>
      </c>
    </row>
    <row r="6" spans="1:6" ht="12.75">
      <c r="A6" s="64">
        <v>303</v>
      </c>
      <c r="B6" s="63" t="s">
        <v>18</v>
      </c>
      <c r="C6" s="64">
        <v>303</v>
      </c>
      <c r="F6">
        <f t="shared" si="0"/>
        <v>0</v>
      </c>
    </row>
    <row r="7" spans="1:6" ht="12.75">
      <c r="A7" s="64">
        <v>330</v>
      </c>
      <c r="B7" s="63" t="s">
        <v>36</v>
      </c>
      <c r="C7" s="64">
        <v>330</v>
      </c>
      <c r="F7">
        <f t="shared" si="0"/>
        <v>0</v>
      </c>
    </row>
    <row r="8" spans="1:6" ht="12.75">
      <c r="A8" s="64">
        <v>889</v>
      </c>
      <c r="B8" s="63" t="s">
        <v>236</v>
      </c>
      <c r="C8" s="64">
        <v>889</v>
      </c>
      <c r="F8">
        <f t="shared" si="0"/>
        <v>0</v>
      </c>
    </row>
    <row r="9" spans="1:6" ht="12.75">
      <c r="A9" s="64">
        <v>890</v>
      </c>
      <c r="B9" s="63" t="s">
        <v>131</v>
      </c>
      <c r="C9" s="64">
        <v>890</v>
      </c>
      <c r="F9">
        <f t="shared" si="0"/>
        <v>0</v>
      </c>
    </row>
    <row r="10" spans="1:6" ht="12.75">
      <c r="A10" s="64">
        <v>350</v>
      </c>
      <c r="B10" s="63" t="s">
        <v>48</v>
      </c>
      <c r="C10" s="64">
        <v>350</v>
      </c>
      <c r="F10">
        <f t="shared" si="0"/>
        <v>0</v>
      </c>
    </row>
    <row r="11" spans="1:6" ht="12.75">
      <c r="A11" s="64">
        <v>837</v>
      </c>
      <c r="B11" s="63" t="s">
        <v>94</v>
      </c>
      <c r="C11" s="64">
        <v>837</v>
      </c>
      <c r="F11">
        <f t="shared" si="0"/>
        <v>0</v>
      </c>
    </row>
    <row r="12" spans="1:6" ht="12.75">
      <c r="A12" s="64">
        <v>867</v>
      </c>
      <c r="B12" s="63" t="s">
        <v>109</v>
      </c>
      <c r="C12" s="64">
        <v>867</v>
      </c>
      <c r="F12">
        <f t="shared" si="0"/>
        <v>0</v>
      </c>
    </row>
    <row r="13" spans="1:6" ht="12.75">
      <c r="A13" s="64">
        <v>380</v>
      </c>
      <c r="B13" s="63" t="s">
        <v>62</v>
      </c>
      <c r="C13" s="64">
        <v>380</v>
      </c>
      <c r="F13">
        <f t="shared" si="0"/>
        <v>0</v>
      </c>
    </row>
    <row r="14" spans="1:6" ht="12.75">
      <c r="A14" s="64">
        <v>304</v>
      </c>
      <c r="B14" s="63" t="s">
        <v>19</v>
      </c>
      <c r="C14" s="64">
        <v>304</v>
      </c>
      <c r="F14">
        <f t="shared" si="0"/>
        <v>0</v>
      </c>
    </row>
    <row r="15" spans="1:6" ht="12.75">
      <c r="A15" s="64">
        <v>846</v>
      </c>
      <c r="B15" s="63" t="s">
        <v>239</v>
      </c>
      <c r="C15" s="64">
        <v>846</v>
      </c>
      <c r="F15">
        <f t="shared" si="0"/>
        <v>0</v>
      </c>
    </row>
    <row r="16" spans="1:6" ht="12.75">
      <c r="A16" s="64">
        <v>801</v>
      </c>
      <c r="B16" s="63" t="s">
        <v>240</v>
      </c>
      <c r="C16" s="64">
        <v>801</v>
      </c>
      <c r="F16">
        <f t="shared" si="0"/>
        <v>0</v>
      </c>
    </row>
    <row r="17" spans="1:6" ht="12.75">
      <c r="A17" s="64">
        <v>305</v>
      </c>
      <c r="B17" s="63" t="s">
        <v>20</v>
      </c>
      <c r="C17" s="64">
        <v>305</v>
      </c>
      <c r="F17">
        <f t="shared" si="0"/>
        <v>0</v>
      </c>
    </row>
    <row r="18" spans="1:6" ht="12.75">
      <c r="A18" s="64">
        <v>825</v>
      </c>
      <c r="B18" s="63" t="s">
        <v>88</v>
      </c>
      <c r="C18" s="64">
        <v>825</v>
      </c>
      <c r="F18">
        <f t="shared" si="0"/>
        <v>0</v>
      </c>
    </row>
    <row r="19" spans="1:6" ht="12.75">
      <c r="A19" s="64">
        <v>351</v>
      </c>
      <c r="B19" s="63" t="s">
        <v>49</v>
      </c>
      <c r="C19" s="64">
        <v>351</v>
      </c>
      <c r="F19">
        <f t="shared" si="0"/>
        <v>0</v>
      </c>
    </row>
    <row r="20" spans="1:6" ht="12.75">
      <c r="A20" s="64">
        <v>381</v>
      </c>
      <c r="B20" s="63" t="s">
        <v>63</v>
      </c>
      <c r="C20" s="64">
        <v>381</v>
      </c>
      <c r="F20">
        <f t="shared" si="0"/>
        <v>0</v>
      </c>
    </row>
    <row r="21" spans="1:6" ht="12.75">
      <c r="A21" s="64">
        <v>873</v>
      </c>
      <c r="B21" s="63" t="s">
        <v>115</v>
      </c>
      <c r="C21" s="64">
        <v>873</v>
      </c>
      <c r="F21">
        <f t="shared" si="0"/>
        <v>0</v>
      </c>
    </row>
    <row r="22" spans="1:6" ht="12.75">
      <c r="A22" s="64">
        <v>202</v>
      </c>
      <c r="B22" s="63" t="s">
        <v>5</v>
      </c>
      <c r="C22" s="64">
        <v>202</v>
      </c>
      <c r="F22">
        <f t="shared" si="0"/>
        <v>0</v>
      </c>
    </row>
    <row r="23" spans="1:6" ht="12.75">
      <c r="A23" s="64">
        <v>823</v>
      </c>
      <c r="B23" s="63" t="s">
        <v>251</v>
      </c>
      <c r="C23" s="64">
        <v>823</v>
      </c>
      <c r="F23">
        <f t="shared" si="0"/>
        <v>0</v>
      </c>
    </row>
    <row r="24" spans="1:6" ht="12.75">
      <c r="A24" s="64">
        <v>895</v>
      </c>
      <c r="B24" s="63" t="s">
        <v>252</v>
      </c>
      <c r="C24" s="64">
        <v>895</v>
      </c>
      <c r="F24">
        <f t="shared" si="0"/>
        <v>0</v>
      </c>
    </row>
    <row r="25" spans="1:6" ht="12.75">
      <c r="A25" s="64">
        <v>896</v>
      </c>
      <c r="B25" s="63" t="s">
        <v>253</v>
      </c>
      <c r="C25" s="64">
        <v>896</v>
      </c>
      <c r="F25">
        <f t="shared" si="0"/>
        <v>0</v>
      </c>
    </row>
    <row r="26" spans="1:6" ht="12.75">
      <c r="A26" s="64">
        <v>201</v>
      </c>
      <c r="B26" s="63" t="s">
        <v>4</v>
      </c>
      <c r="C26" s="64">
        <v>201</v>
      </c>
      <c r="F26">
        <f t="shared" si="0"/>
        <v>0</v>
      </c>
    </row>
    <row r="27" spans="1:6" ht="12.75">
      <c r="A27" s="64">
        <v>908</v>
      </c>
      <c r="B27" s="63" t="s">
        <v>136</v>
      </c>
      <c r="C27" s="64">
        <v>908</v>
      </c>
      <c r="F27">
        <f t="shared" si="0"/>
        <v>0</v>
      </c>
    </row>
    <row r="28" spans="1:6" ht="12.75">
      <c r="A28" s="64">
        <v>331</v>
      </c>
      <c r="B28" s="63" t="s">
        <v>37</v>
      </c>
      <c r="C28" s="64">
        <v>331</v>
      </c>
      <c r="F28">
        <f t="shared" si="0"/>
        <v>0</v>
      </c>
    </row>
    <row r="29" spans="1:6" ht="12.75">
      <c r="A29" s="64">
        <v>306</v>
      </c>
      <c r="B29" s="63" t="s">
        <v>21</v>
      </c>
      <c r="C29" s="64">
        <v>306</v>
      </c>
      <c r="F29">
        <f t="shared" si="0"/>
        <v>0</v>
      </c>
    </row>
    <row r="30" spans="1:6" ht="12.75">
      <c r="A30" s="64">
        <v>909</v>
      </c>
      <c r="B30" s="63" t="s">
        <v>137</v>
      </c>
      <c r="C30" s="64">
        <v>909</v>
      </c>
      <c r="F30">
        <f t="shared" si="0"/>
        <v>0</v>
      </c>
    </row>
    <row r="31" spans="1:6" ht="12.75">
      <c r="A31" s="64">
        <v>841</v>
      </c>
      <c r="B31" s="63" t="s">
        <v>96</v>
      </c>
      <c r="C31" s="64">
        <v>841</v>
      </c>
      <c r="F31">
        <f t="shared" si="0"/>
        <v>0</v>
      </c>
    </row>
    <row r="32" spans="1:6" ht="12.75">
      <c r="A32" s="64">
        <v>831</v>
      </c>
      <c r="B32" s="63" t="s">
        <v>230</v>
      </c>
      <c r="C32" s="64">
        <v>831</v>
      </c>
      <c r="F32">
        <f t="shared" si="0"/>
        <v>0</v>
      </c>
    </row>
    <row r="33" spans="1:6" ht="12.75">
      <c r="A33" s="64">
        <v>830</v>
      </c>
      <c r="B33" s="63" t="s">
        <v>90</v>
      </c>
      <c r="C33" s="64">
        <v>830</v>
      </c>
      <c r="F33">
        <f t="shared" si="0"/>
        <v>0</v>
      </c>
    </row>
    <row r="34" spans="1:6" ht="12.75">
      <c r="A34" s="64">
        <v>878</v>
      </c>
      <c r="B34" s="63" t="s">
        <v>119</v>
      </c>
      <c r="C34" s="64">
        <v>878</v>
      </c>
      <c r="F34">
        <f t="shared" si="0"/>
        <v>0</v>
      </c>
    </row>
    <row r="35" spans="1:6" ht="12.75">
      <c r="A35" s="64">
        <v>371</v>
      </c>
      <c r="B35" s="63" t="s">
        <v>59</v>
      </c>
      <c r="C35" s="64">
        <v>371</v>
      </c>
      <c r="F35">
        <f t="shared" si="0"/>
        <v>0</v>
      </c>
    </row>
    <row r="36" spans="1:6" ht="12.75">
      <c r="A36" s="64">
        <v>835</v>
      </c>
      <c r="B36" s="63" t="s">
        <v>92</v>
      </c>
      <c r="C36" s="64">
        <v>835</v>
      </c>
      <c r="F36">
        <f t="shared" si="0"/>
        <v>0</v>
      </c>
    </row>
    <row r="37" spans="1:6" ht="12.75">
      <c r="A37" s="64">
        <v>332</v>
      </c>
      <c r="B37" s="63" t="s">
        <v>38</v>
      </c>
      <c r="C37" s="64">
        <v>332</v>
      </c>
      <c r="F37">
        <f t="shared" si="0"/>
        <v>0</v>
      </c>
    </row>
    <row r="38" spans="1:6" ht="12.75">
      <c r="A38" s="64">
        <v>840</v>
      </c>
      <c r="B38" s="63" t="s">
        <v>95</v>
      </c>
      <c r="C38" s="64">
        <v>840</v>
      </c>
      <c r="F38">
        <f t="shared" si="0"/>
        <v>0</v>
      </c>
    </row>
    <row r="39" spans="1:6" ht="12.75">
      <c r="A39" s="64">
        <v>307</v>
      </c>
      <c r="B39" s="63" t="s">
        <v>22</v>
      </c>
      <c r="C39" s="64">
        <v>307</v>
      </c>
      <c r="F39">
        <f t="shared" si="0"/>
        <v>0</v>
      </c>
    </row>
    <row r="40" spans="1:6" ht="12.75">
      <c r="A40" s="64">
        <v>811</v>
      </c>
      <c r="B40" s="63" t="s">
        <v>232</v>
      </c>
      <c r="C40" s="64">
        <v>811</v>
      </c>
      <c r="F40">
        <f t="shared" si="0"/>
        <v>0</v>
      </c>
    </row>
    <row r="41" spans="1:6" ht="12.75">
      <c r="A41" s="64">
        <v>845</v>
      </c>
      <c r="B41" s="63" t="s">
        <v>97</v>
      </c>
      <c r="C41" s="64">
        <v>845</v>
      </c>
      <c r="F41">
        <f t="shared" si="0"/>
        <v>0</v>
      </c>
    </row>
    <row r="42" spans="1:6" ht="12.75">
      <c r="A42" s="64">
        <v>308</v>
      </c>
      <c r="B42" s="63" t="s">
        <v>23</v>
      </c>
      <c r="C42" s="64">
        <v>308</v>
      </c>
      <c r="F42">
        <f t="shared" si="0"/>
        <v>0</v>
      </c>
    </row>
    <row r="43" spans="1:6" ht="12.75">
      <c r="A43" s="64">
        <v>881</v>
      </c>
      <c r="B43" s="63" t="s">
        <v>122</v>
      </c>
      <c r="C43" s="64">
        <v>881</v>
      </c>
      <c r="F43">
        <f t="shared" si="0"/>
        <v>0</v>
      </c>
    </row>
    <row r="44" spans="1:6" ht="12.75">
      <c r="A44" s="64">
        <v>390</v>
      </c>
      <c r="B44" s="63" t="s">
        <v>67</v>
      </c>
      <c r="C44" s="64">
        <v>390</v>
      </c>
      <c r="F44">
        <f t="shared" si="0"/>
        <v>0</v>
      </c>
    </row>
    <row r="45" spans="1:6" ht="12.75">
      <c r="A45" s="64">
        <v>916</v>
      </c>
      <c r="B45" s="63" t="s">
        <v>138</v>
      </c>
      <c r="C45" s="64">
        <v>916</v>
      </c>
      <c r="F45">
        <f t="shared" si="0"/>
        <v>0</v>
      </c>
    </row>
    <row r="46" spans="1:6" ht="12.75">
      <c r="A46" s="64">
        <v>203</v>
      </c>
      <c r="B46" s="63" t="s">
        <v>6</v>
      </c>
      <c r="C46" s="64">
        <v>203</v>
      </c>
      <c r="F46">
        <f t="shared" si="0"/>
        <v>0</v>
      </c>
    </row>
    <row r="47" spans="1:6" ht="12.75">
      <c r="A47" s="64">
        <v>204</v>
      </c>
      <c r="B47" s="63" t="s">
        <v>7</v>
      </c>
      <c r="C47" s="64">
        <v>204</v>
      </c>
      <c r="F47">
        <f t="shared" si="0"/>
        <v>0</v>
      </c>
    </row>
    <row r="48" spans="1:6" ht="12.75">
      <c r="A48" s="64">
        <v>876</v>
      </c>
      <c r="B48" s="63" t="s">
        <v>117</v>
      </c>
      <c r="C48" s="64">
        <v>876</v>
      </c>
      <c r="F48">
        <f t="shared" si="0"/>
        <v>0</v>
      </c>
    </row>
    <row r="49" spans="1:6" ht="12.75">
      <c r="A49" s="64">
        <v>205</v>
      </c>
      <c r="B49" s="63" t="s">
        <v>241</v>
      </c>
      <c r="C49" s="64">
        <v>205</v>
      </c>
      <c r="F49">
        <f t="shared" si="0"/>
        <v>0</v>
      </c>
    </row>
    <row r="50" spans="1:6" ht="12.75">
      <c r="A50" s="64">
        <v>850</v>
      </c>
      <c r="B50" s="63" t="s">
        <v>99</v>
      </c>
      <c r="C50" s="64">
        <v>850</v>
      </c>
      <c r="F50">
        <f t="shared" si="0"/>
        <v>0</v>
      </c>
    </row>
    <row r="51" spans="1:6" ht="12.75">
      <c r="A51" s="64">
        <v>309</v>
      </c>
      <c r="B51" s="63" t="s">
        <v>24</v>
      </c>
      <c r="C51" s="64">
        <v>309</v>
      </c>
      <c r="F51">
        <f t="shared" si="0"/>
        <v>0</v>
      </c>
    </row>
    <row r="52" spans="1:6" ht="12.75">
      <c r="A52" s="64">
        <v>310</v>
      </c>
      <c r="B52" s="63" t="s">
        <v>25</v>
      </c>
      <c r="C52" s="64">
        <v>310</v>
      </c>
      <c r="F52">
        <f t="shared" si="0"/>
        <v>0</v>
      </c>
    </row>
    <row r="53" spans="1:6" ht="12.75">
      <c r="A53" s="64">
        <v>805</v>
      </c>
      <c r="B53" s="63" t="s">
        <v>77</v>
      </c>
      <c r="C53" s="64">
        <v>805</v>
      </c>
      <c r="F53">
        <f t="shared" si="0"/>
        <v>0</v>
      </c>
    </row>
    <row r="54" spans="1:6" ht="12.75">
      <c r="A54" s="64">
        <v>311</v>
      </c>
      <c r="B54" s="63" t="s">
        <v>26</v>
      </c>
      <c r="C54" s="64">
        <v>311</v>
      </c>
      <c r="F54">
        <f t="shared" si="0"/>
        <v>0</v>
      </c>
    </row>
    <row r="55" spans="1:6" ht="12.75">
      <c r="A55" s="64">
        <v>884</v>
      </c>
      <c r="B55" s="63" t="s">
        <v>125</v>
      </c>
      <c r="C55" s="64">
        <v>884</v>
      </c>
      <c r="F55">
        <f t="shared" si="0"/>
        <v>0</v>
      </c>
    </row>
    <row r="56" spans="1:6" ht="12.75">
      <c r="A56" s="64">
        <v>919</v>
      </c>
      <c r="B56" s="63" t="s">
        <v>139</v>
      </c>
      <c r="C56" s="64">
        <v>919</v>
      </c>
      <c r="F56">
        <f t="shared" si="0"/>
        <v>0</v>
      </c>
    </row>
    <row r="57" spans="1:6" ht="12.75">
      <c r="A57" s="64">
        <v>312</v>
      </c>
      <c r="B57" s="63" t="s">
        <v>27</v>
      </c>
      <c r="C57" s="64">
        <v>312</v>
      </c>
      <c r="F57">
        <f t="shared" si="0"/>
        <v>0</v>
      </c>
    </row>
    <row r="58" spans="1:6" ht="12.75">
      <c r="A58" s="64">
        <v>313</v>
      </c>
      <c r="B58" s="63" t="s">
        <v>28</v>
      </c>
      <c r="C58" s="64">
        <v>313</v>
      </c>
      <c r="F58">
        <f t="shared" si="0"/>
        <v>0</v>
      </c>
    </row>
    <row r="59" spans="1:6" ht="12.75">
      <c r="A59" s="64">
        <v>921</v>
      </c>
      <c r="B59" s="63" t="s">
        <v>140</v>
      </c>
      <c r="C59" s="64">
        <v>921</v>
      </c>
      <c r="F59">
        <f t="shared" si="0"/>
        <v>0</v>
      </c>
    </row>
    <row r="60" spans="1:6" ht="12.75">
      <c r="A60" s="64">
        <v>420</v>
      </c>
      <c r="B60" s="63" t="s">
        <v>72</v>
      </c>
      <c r="C60" s="64">
        <v>420</v>
      </c>
      <c r="F60">
        <f t="shared" si="0"/>
        <v>0</v>
      </c>
    </row>
    <row r="61" spans="1:6" ht="12.75">
      <c r="A61" s="64">
        <v>206</v>
      </c>
      <c r="B61" s="63" t="s">
        <v>9</v>
      </c>
      <c r="C61" s="64">
        <v>206</v>
      </c>
      <c r="F61">
        <f t="shared" si="0"/>
        <v>0</v>
      </c>
    </row>
    <row r="62" spans="1:6" ht="12.75">
      <c r="A62" s="64">
        <v>207</v>
      </c>
      <c r="B62" s="63" t="s">
        <v>242</v>
      </c>
      <c r="C62" s="64">
        <v>207</v>
      </c>
      <c r="F62">
        <f t="shared" si="0"/>
        <v>0</v>
      </c>
    </row>
    <row r="63" spans="1:6" ht="12.75">
      <c r="A63" s="64">
        <v>886</v>
      </c>
      <c r="B63" s="63" t="s">
        <v>127</v>
      </c>
      <c r="C63" s="64">
        <v>886</v>
      </c>
      <c r="F63">
        <f t="shared" si="0"/>
        <v>0</v>
      </c>
    </row>
    <row r="64" spans="1:6" ht="12.75">
      <c r="A64" s="64">
        <v>810</v>
      </c>
      <c r="B64" s="63" t="s">
        <v>243</v>
      </c>
      <c r="C64" s="64">
        <v>810</v>
      </c>
      <c r="F64">
        <f t="shared" si="0"/>
        <v>0</v>
      </c>
    </row>
    <row r="65" spans="1:6" ht="12.75">
      <c r="A65" s="64">
        <v>314</v>
      </c>
      <c r="B65" s="63" t="s">
        <v>233</v>
      </c>
      <c r="C65" s="64">
        <v>314</v>
      </c>
      <c r="F65">
        <f t="shared" si="0"/>
        <v>0</v>
      </c>
    </row>
    <row r="66" spans="1:6" ht="12.75">
      <c r="A66" s="64">
        <v>382</v>
      </c>
      <c r="B66" s="63" t="s">
        <v>64</v>
      </c>
      <c r="C66" s="64">
        <v>382</v>
      </c>
      <c r="F66">
        <f aca="true" t="shared" si="1" ref="F66:F129">C66-A66</f>
        <v>0</v>
      </c>
    </row>
    <row r="67" spans="1:6" ht="12.75">
      <c r="A67" s="64">
        <v>340</v>
      </c>
      <c r="B67" s="63" t="s">
        <v>43</v>
      </c>
      <c r="C67" s="64">
        <v>340</v>
      </c>
      <c r="F67">
        <f t="shared" si="1"/>
        <v>0</v>
      </c>
    </row>
    <row r="68" spans="1:6" ht="12.75">
      <c r="A68" s="64">
        <v>208</v>
      </c>
      <c r="B68" s="63" t="s">
        <v>11</v>
      </c>
      <c r="C68" s="64">
        <v>208</v>
      </c>
      <c r="F68">
        <f t="shared" si="1"/>
        <v>0</v>
      </c>
    </row>
    <row r="69" spans="1:6" ht="12.75">
      <c r="A69" s="64">
        <v>888</v>
      </c>
      <c r="B69" s="63" t="s">
        <v>129</v>
      </c>
      <c r="C69" s="64">
        <v>888</v>
      </c>
      <c r="F69">
        <f t="shared" si="1"/>
        <v>0</v>
      </c>
    </row>
    <row r="70" spans="1:6" ht="12.75">
      <c r="A70" s="64">
        <v>383</v>
      </c>
      <c r="B70" s="63" t="s">
        <v>65</v>
      </c>
      <c r="C70" s="64">
        <v>383</v>
      </c>
      <c r="F70">
        <f t="shared" si="1"/>
        <v>0</v>
      </c>
    </row>
    <row r="71" spans="1:6" ht="12.75">
      <c r="A71" s="64">
        <v>856</v>
      </c>
      <c r="B71" s="63" t="s">
        <v>103</v>
      </c>
      <c r="C71" s="64">
        <v>856</v>
      </c>
      <c r="F71">
        <f t="shared" si="1"/>
        <v>0</v>
      </c>
    </row>
    <row r="72" spans="1:6" ht="12.75">
      <c r="A72" s="64">
        <v>855</v>
      </c>
      <c r="B72" s="63" t="s">
        <v>102</v>
      </c>
      <c r="C72" s="64">
        <v>855</v>
      </c>
      <c r="F72">
        <f t="shared" si="1"/>
        <v>0</v>
      </c>
    </row>
    <row r="73" spans="1:6" ht="12.75">
      <c r="A73" s="64">
        <v>209</v>
      </c>
      <c r="B73" s="63" t="s">
        <v>12</v>
      </c>
      <c r="C73" s="64">
        <v>209</v>
      </c>
      <c r="F73">
        <f t="shared" si="1"/>
        <v>0</v>
      </c>
    </row>
    <row r="74" spans="1:6" ht="12.75">
      <c r="A74" s="64">
        <v>925</v>
      </c>
      <c r="B74" s="63" t="s">
        <v>141</v>
      </c>
      <c r="C74" s="64">
        <v>925</v>
      </c>
      <c r="F74">
        <f t="shared" si="1"/>
        <v>0</v>
      </c>
    </row>
    <row r="75" spans="1:6" ht="12.75">
      <c r="A75" s="64">
        <v>341</v>
      </c>
      <c r="B75" s="63" t="s">
        <v>44</v>
      </c>
      <c r="C75" s="64">
        <v>341</v>
      </c>
      <c r="F75">
        <f t="shared" si="1"/>
        <v>0</v>
      </c>
    </row>
    <row r="76" spans="1:6" ht="12.75">
      <c r="A76" s="64">
        <v>821</v>
      </c>
      <c r="B76" s="63" t="s">
        <v>87</v>
      </c>
      <c r="C76" s="64">
        <v>821</v>
      </c>
      <c r="F76">
        <f t="shared" si="1"/>
        <v>0</v>
      </c>
    </row>
    <row r="77" spans="1:6" ht="12.75">
      <c r="A77" s="64">
        <v>352</v>
      </c>
      <c r="B77" s="63" t="s">
        <v>50</v>
      </c>
      <c r="C77" s="64">
        <v>352</v>
      </c>
      <c r="F77">
        <f t="shared" si="1"/>
        <v>0</v>
      </c>
    </row>
    <row r="78" spans="1:6" ht="12.75">
      <c r="A78" s="64">
        <v>887</v>
      </c>
      <c r="B78" s="63" t="s">
        <v>128</v>
      </c>
      <c r="C78" s="64">
        <v>887</v>
      </c>
      <c r="F78">
        <f t="shared" si="1"/>
        <v>0</v>
      </c>
    </row>
    <row r="79" spans="1:6" ht="12.75">
      <c r="A79" s="64">
        <v>315</v>
      </c>
      <c r="B79" s="63" t="s">
        <v>30</v>
      </c>
      <c r="C79" s="64">
        <v>315</v>
      </c>
      <c r="F79">
        <f t="shared" si="1"/>
        <v>0</v>
      </c>
    </row>
    <row r="80" spans="1:6" ht="12.75">
      <c r="A80" s="64">
        <v>806</v>
      </c>
      <c r="B80" s="63" t="s">
        <v>78</v>
      </c>
      <c r="C80" s="64">
        <v>806</v>
      </c>
      <c r="F80">
        <f t="shared" si="1"/>
        <v>0</v>
      </c>
    </row>
    <row r="81" spans="1:6" ht="12.75">
      <c r="A81" s="64">
        <v>826</v>
      </c>
      <c r="B81" s="63" t="s">
        <v>89</v>
      </c>
      <c r="C81" s="64">
        <v>826</v>
      </c>
      <c r="F81">
        <f t="shared" si="1"/>
        <v>0</v>
      </c>
    </row>
    <row r="82" spans="1:6" ht="12.75">
      <c r="A82" s="64">
        <v>391</v>
      </c>
      <c r="B82" s="63" t="s">
        <v>68</v>
      </c>
      <c r="C82" s="64">
        <v>391</v>
      </c>
      <c r="F82">
        <f t="shared" si="1"/>
        <v>0</v>
      </c>
    </row>
    <row r="83" spans="1:6" ht="12.75">
      <c r="A83" s="64">
        <v>316</v>
      </c>
      <c r="B83" s="63" t="s">
        <v>31</v>
      </c>
      <c r="C83" s="64">
        <v>316</v>
      </c>
      <c r="F83">
        <f t="shared" si="1"/>
        <v>0</v>
      </c>
    </row>
    <row r="84" spans="1:6" ht="12.75">
      <c r="A84" s="64">
        <v>926</v>
      </c>
      <c r="B84" s="63" t="s">
        <v>142</v>
      </c>
      <c r="C84" s="64">
        <v>926</v>
      </c>
      <c r="F84">
        <f t="shared" si="1"/>
        <v>0</v>
      </c>
    </row>
    <row r="85" spans="1:6" ht="12.75">
      <c r="A85" s="64">
        <v>812</v>
      </c>
      <c r="B85" s="63" t="s">
        <v>83</v>
      </c>
      <c r="C85" s="64">
        <v>812</v>
      </c>
      <c r="F85">
        <f t="shared" si="1"/>
        <v>0</v>
      </c>
    </row>
    <row r="86" spans="1:6" ht="12.75">
      <c r="A86" s="64">
        <v>813</v>
      </c>
      <c r="B86" s="63" t="s">
        <v>84</v>
      </c>
      <c r="C86" s="64">
        <v>813</v>
      </c>
      <c r="F86">
        <f t="shared" si="1"/>
        <v>0</v>
      </c>
    </row>
    <row r="87" spans="1:6" ht="12.75">
      <c r="A87" s="64">
        <v>802</v>
      </c>
      <c r="B87" s="63" t="s">
        <v>75</v>
      </c>
      <c r="C87" s="64">
        <v>802</v>
      </c>
      <c r="F87">
        <f t="shared" si="1"/>
        <v>0</v>
      </c>
    </row>
    <row r="88" spans="1:6" ht="12.75">
      <c r="A88" s="64">
        <v>392</v>
      </c>
      <c r="B88" s="63" t="s">
        <v>69</v>
      </c>
      <c r="C88" s="64">
        <v>392</v>
      </c>
      <c r="F88">
        <f t="shared" si="1"/>
        <v>0</v>
      </c>
    </row>
    <row r="89" spans="1:6" ht="12.75">
      <c r="A89" s="64">
        <v>815</v>
      </c>
      <c r="B89" s="63" t="s">
        <v>85</v>
      </c>
      <c r="C89" s="64">
        <v>815</v>
      </c>
      <c r="F89">
        <f t="shared" si="1"/>
        <v>0</v>
      </c>
    </row>
    <row r="90" spans="1:6" ht="12.75">
      <c r="A90" s="64">
        <v>928</v>
      </c>
      <c r="B90" s="63" t="s">
        <v>143</v>
      </c>
      <c r="C90" s="64">
        <v>928</v>
      </c>
      <c r="F90">
        <f t="shared" si="1"/>
        <v>0</v>
      </c>
    </row>
    <row r="91" spans="1:6" ht="12.75">
      <c r="A91" s="64">
        <v>929</v>
      </c>
      <c r="B91" s="63" t="s">
        <v>144</v>
      </c>
      <c r="C91" s="64">
        <v>929</v>
      </c>
      <c r="F91">
        <f t="shared" si="1"/>
        <v>0</v>
      </c>
    </row>
    <row r="92" spans="1:6" ht="12.75">
      <c r="A92" s="64">
        <v>892</v>
      </c>
      <c r="B92" s="63" t="s">
        <v>234</v>
      </c>
      <c r="C92" s="64">
        <v>892</v>
      </c>
      <c r="F92">
        <f t="shared" si="1"/>
        <v>0</v>
      </c>
    </row>
    <row r="93" spans="1:6" ht="12.75">
      <c r="A93" s="64">
        <v>891</v>
      </c>
      <c r="B93" s="63" t="s">
        <v>132</v>
      </c>
      <c r="C93" s="64">
        <v>891</v>
      </c>
      <c r="F93">
        <f t="shared" si="1"/>
        <v>0</v>
      </c>
    </row>
    <row r="94" spans="1:6" ht="12.75">
      <c r="A94" s="64">
        <v>353</v>
      </c>
      <c r="B94" s="63" t="s">
        <v>51</v>
      </c>
      <c r="C94" s="64">
        <v>353</v>
      </c>
      <c r="F94">
        <f t="shared" si="1"/>
        <v>0</v>
      </c>
    </row>
    <row r="95" spans="1:6" ht="12.75">
      <c r="A95" s="64">
        <v>931</v>
      </c>
      <c r="B95" s="63" t="s">
        <v>145</v>
      </c>
      <c r="C95" s="64">
        <v>931</v>
      </c>
      <c r="F95">
        <f t="shared" si="1"/>
        <v>0</v>
      </c>
    </row>
    <row r="96" spans="1:6" ht="12.75">
      <c r="A96" s="64">
        <v>874</v>
      </c>
      <c r="B96" s="63" t="s">
        <v>235</v>
      </c>
      <c r="C96" s="64">
        <v>874</v>
      </c>
      <c r="F96">
        <f t="shared" si="1"/>
        <v>0</v>
      </c>
    </row>
    <row r="97" spans="1:6" ht="12.75">
      <c r="A97" s="64">
        <v>879</v>
      </c>
      <c r="B97" s="63" t="s">
        <v>120</v>
      </c>
      <c r="C97" s="64">
        <v>879</v>
      </c>
      <c r="F97">
        <f t="shared" si="1"/>
        <v>0</v>
      </c>
    </row>
    <row r="98" spans="1:6" ht="12.75">
      <c r="A98" s="64">
        <v>836</v>
      </c>
      <c r="B98" s="63" t="s">
        <v>93</v>
      </c>
      <c r="C98" s="64">
        <v>836</v>
      </c>
      <c r="F98">
        <f t="shared" si="1"/>
        <v>0</v>
      </c>
    </row>
    <row r="99" spans="1:6" ht="12.75">
      <c r="A99" s="64">
        <v>851</v>
      </c>
      <c r="B99" s="63" t="s">
        <v>100</v>
      </c>
      <c r="C99" s="64">
        <v>851</v>
      </c>
      <c r="F99">
        <f t="shared" si="1"/>
        <v>0</v>
      </c>
    </row>
    <row r="100" spans="1:6" ht="12.75">
      <c r="A100" s="64">
        <v>870</v>
      </c>
      <c r="B100" s="63" t="s">
        <v>112</v>
      </c>
      <c r="C100" s="64">
        <v>870</v>
      </c>
      <c r="F100">
        <f t="shared" si="1"/>
        <v>0</v>
      </c>
    </row>
    <row r="101" spans="1:6" ht="12.75">
      <c r="A101" s="64">
        <v>317</v>
      </c>
      <c r="B101" s="63" t="s">
        <v>32</v>
      </c>
      <c r="C101" s="64">
        <v>317</v>
      </c>
      <c r="F101">
        <f t="shared" si="1"/>
        <v>0</v>
      </c>
    </row>
    <row r="102" spans="1:6" ht="12.75">
      <c r="A102" s="64">
        <v>807</v>
      </c>
      <c r="B102" s="63" t="s">
        <v>244</v>
      </c>
      <c r="C102" s="64">
        <v>807</v>
      </c>
      <c r="F102">
        <f t="shared" si="1"/>
        <v>0</v>
      </c>
    </row>
    <row r="103" spans="1:6" ht="12.75">
      <c r="A103" s="64">
        <v>318</v>
      </c>
      <c r="B103" s="63" t="s">
        <v>33</v>
      </c>
      <c r="C103" s="64">
        <v>318</v>
      </c>
      <c r="F103">
        <f t="shared" si="1"/>
        <v>0</v>
      </c>
    </row>
    <row r="104" spans="1:6" ht="12.75">
      <c r="A104" s="64">
        <v>354</v>
      </c>
      <c r="B104" s="63" t="s">
        <v>52</v>
      </c>
      <c r="C104" s="64">
        <v>354</v>
      </c>
      <c r="F104">
        <f t="shared" si="1"/>
        <v>0</v>
      </c>
    </row>
    <row r="105" spans="1:6" ht="12.75">
      <c r="A105" s="64">
        <v>372</v>
      </c>
      <c r="B105" s="63" t="s">
        <v>60</v>
      </c>
      <c r="C105" s="64">
        <v>372</v>
      </c>
      <c r="F105">
        <f t="shared" si="1"/>
        <v>0</v>
      </c>
    </row>
    <row r="106" spans="1:6" ht="12.75">
      <c r="A106" s="64">
        <v>857</v>
      </c>
      <c r="B106" s="63" t="s">
        <v>104</v>
      </c>
      <c r="C106" s="64">
        <v>857</v>
      </c>
      <c r="F106">
        <f t="shared" si="1"/>
        <v>0</v>
      </c>
    </row>
    <row r="107" spans="1:6" ht="12.75">
      <c r="A107" s="64">
        <v>355</v>
      </c>
      <c r="B107" s="63" t="s">
        <v>53</v>
      </c>
      <c r="C107" s="64">
        <v>355</v>
      </c>
      <c r="F107">
        <f t="shared" si="1"/>
        <v>0</v>
      </c>
    </row>
    <row r="108" spans="1:6" ht="12.75">
      <c r="A108" s="64">
        <v>333</v>
      </c>
      <c r="B108" s="63" t="s">
        <v>39</v>
      </c>
      <c r="C108" s="64">
        <v>333</v>
      </c>
      <c r="F108">
        <f t="shared" si="1"/>
        <v>0</v>
      </c>
    </row>
    <row r="109" spans="1:6" ht="12.75">
      <c r="A109" s="64">
        <v>343</v>
      </c>
      <c r="B109" s="63" t="s">
        <v>46</v>
      </c>
      <c r="C109" s="64">
        <v>343</v>
      </c>
      <c r="F109">
        <f t="shared" si="1"/>
        <v>0</v>
      </c>
    </row>
    <row r="110" spans="1:6" ht="12.75">
      <c r="A110" s="64">
        <v>373</v>
      </c>
      <c r="B110" s="63" t="s">
        <v>61</v>
      </c>
      <c r="C110" s="64">
        <v>373</v>
      </c>
      <c r="F110">
        <f t="shared" si="1"/>
        <v>0</v>
      </c>
    </row>
    <row r="111" spans="1:6" ht="12.75">
      <c r="A111" s="64">
        <v>893</v>
      </c>
      <c r="B111" s="63" t="s">
        <v>134</v>
      </c>
      <c r="C111" s="64">
        <v>893</v>
      </c>
      <c r="F111">
        <f t="shared" si="1"/>
        <v>0</v>
      </c>
    </row>
    <row r="112" spans="1:6" ht="12.75">
      <c r="A112" s="64">
        <v>871</v>
      </c>
      <c r="B112" s="63" t="s">
        <v>113</v>
      </c>
      <c r="C112" s="64">
        <v>871</v>
      </c>
      <c r="F112">
        <f t="shared" si="1"/>
        <v>0</v>
      </c>
    </row>
    <row r="113" spans="1:6" ht="12.75">
      <c r="A113" s="64">
        <v>334</v>
      </c>
      <c r="B113" s="63" t="s">
        <v>40</v>
      </c>
      <c r="C113" s="64">
        <v>334</v>
      </c>
      <c r="F113">
        <f t="shared" si="1"/>
        <v>0</v>
      </c>
    </row>
    <row r="114" spans="1:6" ht="12.75">
      <c r="A114" s="64">
        <v>933</v>
      </c>
      <c r="B114" s="63" t="s">
        <v>146</v>
      </c>
      <c r="C114" s="64">
        <v>933</v>
      </c>
      <c r="F114">
        <f t="shared" si="1"/>
        <v>0</v>
      </c>
    </row>
    <row r="115" spans="1:6" ht="12.75">
      <c r="A115" s="64">
        <v>803</v>
      </c>
      <c r="B115" s="63" t="s">
        <v>76</v>
      </c>
      <c r="C115" s="64">
        <v>803</v>
      </c>
      <c r="F115">
        <f t="shared" si="1"/>
        <v>0</v>
      </c>
    </row>
    <row r="116" spans="1:6" ht="12.75">
      <c r="A116" s="64">
        <v>393</v>
      </c>
      <c r="B116" s="63" t="s">
        <v>70</v>
      </c>
      <c r="C116" s="64">
        <v>393</v>
      </c>
      <c r="F116">
        <f t="shared" si="1"/>
        <v>0</v>
      </c>
    </row>
    <row r="117" spans="1:6" ht="12.75">
      <c r="A117" s="64">
        <v>852</v>
      </c>
      <c r="B117" s="63" t="s">
        <v>101</v>
      </c>
      <c r="C117" s="64">
        <v>852</v>
      </c>
      <c r="F117">
        <f t="shared" si="1"/>
        <v>0</v>
      </c>
    </row>
    <row r="118" spans="1:6" ht="12.75">
      <c r="A118" s="64">
        <v>882</v>
      </c>
      <c r="B118" s="63" t="s">
        <v>245</v>
      </c>
      <c r="C118" s="64">
        <v>882</v>
      </c>
      <c r="F118">
        <f t="shared" si="1"/>
        <v>0</v>
      </c>
    </row>
    <row r="119" spans="1:6" ht="12.75">
      <c r="A119" s="64">
        <v>210</v>
      </c>
      <c r="B119" s="63" t="s">
        <v>13</v>
      </c>
      <c r="C119" s="64">
        <v>210</v>
      </c>
      <c r="F119">
        <f t="shared" si="1"/>
        <v>0</v>
      </c>
    </row>
    <row r="120" spans="1:6" ht="12.75">
      <c r="A120" s="64">
        <v>342</v>
      </c>
      <c r="B120" s="63" t="s">
        <v>229</v>
      </c>
      <c r="C120" s="64">
        <v>342</v>
      </c>
      <c r="F120">
        <f t="shared" si="1"/>
        <v>0</v>
      </c>
    </row>
    <row r="121" spans="1:6" ht="12.75">
      <c r="A121" s="64">
        <v>860</v>
      </c>
      <c r="B121" s="63" t="s">
        <v>105</v>
      </c>
      <c r="C121" s="64">
        <v>860</v>
      </c>
      <c r="F121">
        <f t="shared" si="1"/>
        <v>0</v>
      </c>
    </row>
    <row r="122" spans="1:6" ht="12.75">
      <c r="A122" s="64">
        <v>356</v>
      </c>
      <c r="B122" s="63" t="s">
        <v>54</v>
      </c>
      <c r="C122" s="64">
        <v>356</v>
      </c>
      <c r="F122">
        <f t="shared" si="1"/>
        <v>0</v>
      </c>
    </row>
    <row r="123" spans="1:6" ht="12.75">
      <c r="A123" s="64">
        <v>808</v>
      </c>
      <c r="B123" s="63" t="s">
        <v>246</v>
      </c>
      <c r="C123" s="64">
        <v>808</v>
      </c>
      <c r="F123">
        <f t="shared" si="1"/>
        <v>0</v>
      </c>
    </row>
    <row r="124" spans="1:6" ht="12.75">
      <c r="A124" s="64">
        <v>861</v>
      </c>
      <c r="B124" s="63" t="s">
        <v>247</v>
      </c>
      <c r="C124" s="64">
        <v>861</v>
      </c>
      <c r="F124">
        <f t="shared" si="1"/>
        <v>0</v>
      </c>
    </row>
    <row r="125" spans="1:6" ht="12.75">
      <c r="A125" s="64">
        <v>935</v>
      </c>
      <c r="B125" s="63" t="s">
        <v>147</v>
      </c>
      <c r="C125" s="64">
        <v>935</v>
      </c>
      <c r="F125">
        <f t="shared" si="1"/>
        <v>0</v>
      </c>
    </row>
    <row r="126" spans="1:6" ht="12.75">
      <c r="A126" s="64">
        <v>394</v>
      </c>
      <c r="B126" s="63" t="s">
        <v>71</v>
      </c>
      <c r="C126" s="64">
        <v>394</v>
      </c>
      <c r="F126">
        <f t="shared" si="1"/>
        <v>0</v>
      </c>
    </row>
    <row r="127" spans="1:6" ht="12.75">
      <c r="A127" s="64">
        <v>936</v>
      </c>
      <c r="B127" s="63" t="s">
        <v>148</v>
      </c>
      <c r="C127" s="64">
        <v>936</v>
      </c>
      <c r="F127">
        <f t="shared" si="1"/>
        <v>0</v>
      </c>
    </row>
    <row r="128" spans="1:6" ht="12.75">
      <c r="A128" s="64">
        <v>319</v>
      </c>
      <c r="B128" s="63" t="s">
        <v>34</v>
      </c>
      <c r="C128" s="64">
        <v>319</v>
      </c>
      <c r="F128">
        <f t="shared" si="1"/>
        <v>0</v>
      </c>
    </row>
    <row r="129" spans="1:6" ht="12.75">
      <c r="A129" s="64">
        <v>866</v>
      </c>
      <c r="B129" s="63" t="s">
        <v>108</v>
      </c>
      <c r="C129" s="64">
        <v>866</v>
      </c>
      <c r="F129">
        <f t="shared" si="1"/>
        <v>0</v>
      </c>
    </row>
    <row r="130" spans="1:6" ht="12.75">
      <c r="A130" s="64">
        <v>357</v>
      </c>
      <c r="B130" s="63" t="s">
        <v>55</v>
      </c>
      <c r="C130" s="64">
        <v>357</v>
      </c>
      <c r="F130">
        <f aca="true" t="shared" si="2" ref="F130:F152">C130-A130</f>
        <v>0</v>
      </c>
    </row>
    <row r="131" spans="1:6" ht="12.75">
      <c r="A131" s="64">
        <v>894</v>
      </c>
      <c r="B131" s="63" t="s">
        <v>248</v>
      </c>
      <c r="C131" s="64">
        <v>894</v>
      </c>
      <c r="F131">
        <f t="shared" si="2"/>
        <v>0</v>
      </c>
    </row>
    <row r="132" spans="1:6" ht="12.75">
      <c r="A132" s="64">
        <v>883</v>
      </c>
      <c r="B132" s="63" t="s">
        <v>124</v>
      </c>
      <c r="C132" s="64">
        <v>883</v>
      </c>
      <c r="F132">
        <f t="shared" si="2"/>
        <v>0</v>
      </c>
    </row>
    <row r="133" spans="1:6" ht="12.75">
      <c r="A133" s="64">
        <v>880</v>
      </c>
      <c r="B133" s="63" t="s">
        <v>121</v>
      </c>
      <c r="C133" s="64">
        <v>880</v>
      </c>
      <c r="F133">
        <f t="shared" si="2"/>
        <v>0</v>
      </c>
    </row>
    <row r="134" spans="1:6" ht="12.75">
      <c r="A134" s="64">
        <v>211</v>
      </c>
      <c r="B134" s="63" t="s">
        <v>14</v>
      </c>
      <c r="C134" s="64">
        <v>211</v>
      </c>
      <c r="F134">
        <f t="shared" si="2"/>
        <v>0</v>
      </c>
    </row>
    <row r="135" spans="1:6" ht="12.75">
      <c r="A135" s="64">
        <v>358</v>
      </c>
      <c r="B135" s="63" t="s">
        <v>56</v>
      </c>
      <c r="C135" s="64">
        <v>358</v>
      </c>
      <c r="F135">
        <f t="shared" si="2"/>
        <v>0</v>
      </c>
    </row>
    <row r="136" spans="1:6" ht="12.75">
      <c r="A136" s="64">
        <v>384</v>
      </c>
      <c r="B136" s="63" t="s">
        <v>66</v>
      </c>
      <c r="C136" s="64">
        <v>384</v>
      </c>
      <c r="F136">
        <f t="shared" si="2"/>
        <v>0</v>
      </c>
    </row>
    <row r="137" spans="1:6" ht="12.75">
      <c r="A137" s="64">
        <v>335</v>
      </c>
      <c r="B137" s="63" t="s">
        <v>41</v>
      </c>
      <c r="C137" s="64">
        <v>335</v>
      </c>
      <c r="F137">
        <f t="shared" si="2"/>
        <v>0</v>
      </c>
    </row>
    <row r="138" spans="1:6" ht="12.75">
      <c r="A138" s="64">
        <v>320</v>
      </c>
      <c r="B138" s="63" t="s">
        <v>35</v>
      </c>
      <c r="C138" s="64">
        <v>320</v>
      </c>
      <c r="F138">
        <f t="shared" si="2"/>
        <v>0</v>
      </c>
    </row>
    <row r="139" spans="1:6" ht="12.75">
      <c r="A139" s="64">
        <v>212</v>
      </c>
      <c r="B139" s="63" t="s">
        <v>15</v>
      </c>
      <c r="C139" s="64">
        <v>212</v>
      </c>
      <c r="F139">
        <f t="shared" si="2"/>
        <v>0</v>
      </c>
    </row>
    <row r="140" spans="1:6" ht="12.75">
      <c r="A140" s="64">
        <v>877</v>
      </c>
      <c r="B140" s="63" t="s">
        <v>118</v>
      </c>
      <c r="C140" s="64">
        <v>877</v>
      </c>
      <c r="F140">
        <f t="shared" si="2"/>
        <v>0</v>
      </c>
    </row>
    <row r="141" spans="1:6" ht="12.75">
      <c r="A141" s="64">
        <v>937</v>
      </c>
      <c r="B141" s="63" t="s">
        <v>149</v>
      </c>
      <c r="C141" s="64">
        <v>937</v>
      </c>
      <c r="F141">
        <f t="shared" si="2"/>
        <v>0</v>
      </c>
    </row>
    <row r="142" spans="1:6" ht="12.75">
      <c r="A142" s="64">
        <v>869</v>
      </c>
      <c r="B142" s="63" t="s">
        <v>111</v>
      </c>
      <c r="C142" s="64">
        <v>869</v>
      </c>
      <c r="F142">
        <f t="shared" si="2"/>
        <v>0</v>
      </c>
    </row>
    <row r="143" spans="1:6" ht="12.75">
      <c r="A143" s="64">
        <v>938</v>
      </c>
      <c r="B143" s="63" t="s">
        <v>150</v>
      </c>
      <c r="C143" s="64">
        <v>938</v>
      </c>
      <c r="F143">
        <f t="shared" si="2"/>
        <v>0</v>
      </c>
    </row>
    <row r="144" spans="1:6" ht="12.75">
      <c r="A144" s="64">
        <v>213</v>
      </c>
      <c r="B144" s="63" t="s">
        <v>16</v>
      </c>
      <c r="C144" s="64">
        <v>213</v>
      </c>
      <c r="F144">
        <f t="shared" si="2"/>
        <v>0</v>
      </c>
    </row>
    <row r="145" spans="1:6" ht="12.75">
      <c r="A145" s="64">
        <v>359</v>
      </c>
      <c r="B145" s="63" t="s">
        <v>57</v>
      </c>
      <c r="C145" s="64">
        <v>359</v>
      </c>
      <c r="F145">
        <f t="shared" si="2"/>
        <v>0</v>
      </c>
    </row>
    <row r="146" spans="1:6" ht="12.75">
      <c r="A146" s="64">
        <v>865</v>
      </c>
      <c r="B146" s="63" t="s">
        <v>107</v>
      </c>
      <c r="C146" s="64">
        <v>865</v>
      </c>
      <c r="F146">
        <f t="shared" si="2"/>
        <v>0</v>
      </c>
    </row>
    <row r="147" spans="1:6" ht="12.75">
      <c r="A147" s="64">
        <v>868</v>
      </c>
      <c r="B147" s="63" t="s">
        <v>249</v>
      </c>
      <c r="C147" s="64">
        <v>868</v>
      </c>
      <c r="F147">
        <f t="shared" si="2"/>
        <v>0</v>
      </c>
    </row>
    <row r="148" spans="1:6" ht="12.75">
      <c r="A148" s="64">
        <v>344</v>
      </c>
      <c r="B148" s="63" t="s">
        <v>47</v>
      </c>
      <c r="C148" s="64">
        <v>344</v>
      </c>
      <c r="F148">
        <f t="shared" si="2"/>
        <v>0</v>
      </c>
    </row>
    <row r="149" spans="1:6" ht="12.75">
      <c r="A149" s="64">
        <v>872</v>
      </c>
      <c r="B149" s="63" t="s">
        <v>114</v>
      </c>
      <c r="C149" s="64">
        <v>872</v>
      </c>
      <c r="F149">
        <f t="shared" si="2"/>
        <v>0</v>
      </c>
    </row>
    <row r="150" spans="1:6" ht="12.75">
      <c r="A150" s="64">
        <v>336</v>
      </c>
      <c r="B150" s="63" t="s">
        <v>42</v>
      </c>
      <c r="C150" s="64">
        <v>336</v>
      </c>
      <c r="F150">
        <f t="shared" si="2"/>
        <v>0</v>
      </c>
    </row>
    <row r="151" spans="1:6" ht="12.75">
      <c r="A151" s="64">
        <v>885</v>
      </c>
      <c r="B151" s="63" t="s">
        <v>126</v>
      </c>
      <c r="C151" s="64">
        <v>885</v>
      </c>
      <c r="F151">
        <f t="shared" si="2"/>
        <v>0</v>
      </c>
    </row>
    <row r="152" spans="1:6" ht="12.75">
      <c r="A152" s="64">
        <v>816</v>
      </c>
      <c r="B152" s="63" t="s">
        <v>231</v>
      </c>
      <c r="C152" s="64">
        <v>816</v>
      </c>
      <c r="F152">
        <f t="shared" si="2"/>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Foundation for Educational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bentt</dc:creator>
  <cp:keywords/>
  <dc:description/>
  <cp:lastModifiedBy>STOKER, Andrea</cp:lastModifiedBy>
  <cp:lastPrinted>2012-01-05T11:23:06Z</cp:lastPrinted>
  <dcterms:created xsi:type="dcterms:W3CDTF">2006-03-20T15:06:23Z</dcterms:created>
  <dcterms:modified xsi:type="dcterms:W3CDTF">2014-10-01T12:30:16Z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